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085" windowHeight="8760" activeTab="2"/>
  </bookViews>
  <sheets>
    <sheet name="Identifikimi i Det Prapambetura" sheetId="1" r:id="rId1"/>
    <sheet name="Tregusesit mujore te NJVQV" sheetId="4" r:id="rId2"/>
    <sheet name="Sheet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_COL1">[9]SimInp1:ModDef!$A$1:$V$130</definedName>
    <definedName name="__END94">'[10]End-94'!$D$102:$AS$189</definedName>
    <definedName name="__MCV1">[11]Main!$E$64:$AH$64</definedName>
    <definedName name="__SUM2">[10]BoP!$G$174:$AR$216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3">#REF!</definedName>
    <definedName name="__tab14">#REF!</definedName>
    <definedName name="__tab15">#REF!</definedName>
    <definedName name="__tab16">#REF!</definedName>
    <definedName name="__tab17">#REF!</definedName>
    <definedName name="__tab18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[12]Assumptions!#REF!</definedName>
    <definedName name="__TB1">[13]SummaryCG!$A$4:$CL$77</definedName>
    <definedName name="__TB2">[13]CGRev!$A$4:$CL$43</definedName>
    <definedName name="__TB3">[13]CGExp!$A$4:$CL$86</definedName>
    <definedName name="__TB4">[13]CGExternal!$B$4:$CL$55</definedName>
    <definedName name="__TB5">[13]CGAuthMeth!$B$4:$CL$55</definedName>
    <definedName name="__TB6">[13]CGAuthMeth!$B$64:$CL$131</definedName>
    <definedName name="__TB7">[13]CGFin_Monthly!$B$4:$AC$73</definedName>
    <definedName name="__TB8">[13]CGFin_Monthly!$B$174:$AC$234</definedName>
    <definedName name="__WB1">[10]WB!$D$13:$AF$264</definedName>
    <definedName name="__WB2">[10]WB!$AG$13:$AQ$264</definedName>
    <definedName name="_1Macros_Import_.qbop">[14]!'[Macros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[9]SimInp1:ModDef!$A$1:$V$130</definedName>
    <definedName name="_END94">'[10]End-94'!$D$102:$AS$189</definedName>
    <definedName name="_Fill" hidden="1">#REF!</definedName>
    <definedName name="_Filler" hidden="1">[15]A!$A$43:$A$598</definedName>
    <definedName name="_Key2" hidden="1">[16]Contents!#REF!</definedName>
    <definedName name="_MCV1">[11]Main!$E$64:$AH$64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[10]BoP!$G$174:$AR$216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[12]Assumptions!#REF!</definedName>
    <definedName name="_TB1">[13]SummaryCG!$A$4:$CL$77</definedName>
    <definedName name="_TB2">[13]CGRev!$A$4:$CL$43</definedName>
    <definedName name="_TB3">[13]CGExp!$A$4:$CL$86</definedName>
    <definedName name="_TB4">[13]CGExternal!$B$4:$CL$55</definedName>
    <definedName name="_TB5">[13]CGAuthMeth!$B$4:$CL$55</definedName>
    <definedName name="_TB6">[13]CGAuthMeth!$B$64:$CL$131</definedName>
    <definedName name="_TB7">[13]CGFin_Monthly!$B$4:$AC$73</definedName>
    <definedName name="_TB8">[13]CGFin_Monthly!$B$174:$AC$234</definedName>
    <definedName name="_WB1">[10]WB!$D$13:$AF$264</definedName>
    <definedName name="_WB2">[10]WB!$AG$13:$AQ$264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[11]QQ!$E$11:$AH$11</definedName>
    <definedName name="ALTNGDP_R">[11]Q4!$E$53:$AH$53</definedName>
    <definedName name="ALTPCPI">[11]Q6!$E$27:$AH$27</definedName>
    <definedName name="ams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[11]QQ!$E$9:$AH$9</definedName>
    <definedName name="BCA_GDP">[11]QQ!$E$10:$AH$10</definedName>
    <definedName name="BCA_NGDP">#REF!</definedName>
    <definedName name="BE">[11]Q6!$E$137:$AH$137</definedName>
    <definedName name="BEA">[11]QQ!$E$140:$AH$140</definedName>
    <definedName name="BEC">#REF!</definedName>
    <definedName name="BED">#REF!</definedName>
    <definedName name="BED_6">#REF!</definedName>
    <definedName name="BEO">[11]Q6!$E$142:$AH$142</definedName>
    <definedName name="BER">[11]QQ!$E$141:$AH$141</definedName>
    <definedName name="BESD">[11]Q7!$E$42:$AH$42</definedName>
    <definedName name="BF">[11]QQ!$E$55:$AH$55</definedName>
    <definedName name="BFD">[11]QQ!$E$58:$AH$58</definedName>
    <definedName name="BFDA">[11]Q6!$E$60:$AH$60</definedName>
    <definedName name="BFDI">[11]Q6!$E$63:$AH$63</definedName>
    <definedName name="BFDIL">[11]QQ!$E$65:$AH$65</definedName>
    <definedName name="BFL_D">[11]DA!$E$49:$AH$49</definedName>
    <definedName name="BFO">[11]QQ!$E$90:$AH$90</definedName>
    <definedName name="BFOA">[11]Q6!$E$98:$AH$98</definedName>
    <definedName name="BFOAG">[11]QQ!$E$100:$AH$100</definedName>
    <definedName name="BFOAP">[11]Q6!$E$101:$AH$101</definedName>
    <definedName name="BFOG">[11]Q6!$E$93:$AH$93</definedName>
    <definedName name="BFOL">[11]QQ!$E$104:$AH$104</definedName>
    <definedName name="BFOL_B">[11]QQ!$E$118:$AH$118</definedName>
    <definedName name="BFOL_G">[11]QQ!$E$113:$AH$113</definedName>
    <definedName name="BFOL_L">#REF!</definedName>
    <definedName name="BFOL_O">[11]Q6!$E$120:$AH$120</definedName>
    <definedName name="BFOL_S">#REF!</definedName>
    <definedName name="BFOLB">#REF!</definedName>
    <definedName name="BFOLG">[11]Q6!$E$107:$AH$107</definedName>
    <definedName name="BFOLG_L">#REF!</definedName>
    <definedName name="BFOLP">[11]Q6!$E$109:$AH$109</definedName>
    <definedName name="BFOP">[11]Q6!$E$95:$AH$95</definedName>
    <definedName name="BFP">[11]QQ!$E$68:$AH$68</definedName>
    <definedName name="BFPA">[11]Q6!$E$75:$AH$75</definedName>
    <definedName name="BFPAG">[11]QQ!$E$77:$AH$77</definedName>
    <definedName name="BFPG">[11]Q6!$E$72:$AH$72</definedName>
    <definedName name="BFPL">[11]Q6!$E$78:$AH$78</definedName>
    <definedName name="BFPLBN">#REF!</definedName>
    <definedName name="BFPLD">[11]QQ!$E$83:$AH$83</definedName>
    <definedName name="BFPLD_G">#REF!</definedName>
    <definedName name="BFPLDG">[11]Q6!$E$88:$AH$88</definedName>
    <definedName name="BFPLDP">[11]Q6!$E$86:$AH$86</definedName>
    <definedName name="BFPLE">[11]Q6!$E$81:$AH$81</definedName>
    <definedName name="BFPLE_G">#REF!</definedName>
    <definedName name="BFPLMM">#REF!</definedName>
    <definedName name="BFPP">[11]Q6!$E$70:$AH$70</definedName>
    <definedName name="BFRA">[11]QQ!$E$123:$AH$123</definedName>
    <definedName name="BFUND">[11]Q6!$E$115:$AH$115</definedName>
    <definedName name="BGS">[11]Q6!$E$13:$AH$13</definedName>
    <definedName name="BI">[11]Q6!$E$32:$AH$32</definedName>
    <definedName name="BIC">[11]Q6!$E$35:$AH$35</definedName>
    <definedName name="BID">[11]Q6!$E$38:$AH$38</definedName>
    <definedName name="BIL">[19]Work!$B$26:$AG$97</definedName>
    <definedName name="BIP">#REF!</definedName>
    <definedName name="BK">[11]Q6!$E$48:$AH$48</definedName>
    <definedName name="BKF">[11]QQ!$E$51:$AH$51</definedName>
    <definedName name="BKF_6">[11]Q6!$E$139:$AH$139</definedName>
    <definedName name="BKFA">#REF!</definedName>
    <definedName name="BKO">[11]Q6!$E$52:$AH$52</definedName>
    <definedName name="BM">[11]Q6!$E$24:$AH$24</definedName>
    <definedName name="BMG">[11]Q6!$E$27:$AH$27</definedName>
    <definedName name="BMII">[11]QQ!$E$40:$AH$40</definedName>
    <definedName name="BMII_7">[11]Q7!$E$40:$AH$40</definedName>
    <definedName name="BMS">[11]Q6!$E$29:$AH$29</definedName>
    <definedName name="BOP">[11]Q6!$E$130:$AH$130</definedName>
    <definedName name="BOP_GDP">[11]Q6!$E$131:$AH$131</definedName>
    <definedName name="BRASS">[11]QQ!$E$150:$AH$150</definedName>
    <definedName name="BRASS_6">[11]Q6!$E$126:$AH$126</definedName>
    <definedName name="BRO">#REF!</definedName>
    <definedName name="BTR">[11]Q6!$E$42:$AH$42</definedName>
    <definedName name="BTRG">[11]Q6!$E$44:$AH$44</definedName>
    <definedName name="BTRP">[11]Q6!$E$45:$AH$45</definedName>
    <definedName name="budfin">#REF!</definedName>
    <definedName name="budget_financing">#REF!</definedName>
    <definedName name="BX">[11]Q6!$E$16:$AH$16</definedName>
    <definedName name="BXG">[11]Q6!$E$19:$AH$19</definedName>
    <definedName name="BXS">[11]Q6!$E$21:$AH$21</definedName>
    <definedName name="CAD">#REF!</definedName>
    <definedName name="CalcMCV_4">[11]Q4!$E$58:$AH$58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[11]Q1!$E$61:$AH$61</definedName>
    <definedName name="CHK2.1">[11]Main!$E$67:$AH$67</definedName>
    <definedName name="CHK2.2">[11]Main!$E$70:$AH$70</definedName>
    <definedName name="CHK2.3">[11]Main!$E$75:$AH$75</definedName>
    <definedName name="CHK3.1">[11]Q3!$E$61:$AH$61</definedName>
    <definedName name="CHK5.1">[11]Q5!$E$107:$AH$107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[10]CPFs!$F$13:$AF$84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[11]DA!$E$9:$AH$9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[11]DA!$E$22:$AH$22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[11]DA!$E$21:$AH$21</definedName>
    <definedName name="D_GCB">[21]DA!$E$62:$AH$62</definedName>
    <definedName name="D_GGB">[21]DA!$E$63:$AH$63</definedName>
    <definedName name="D_Ind">[10]DSA!$G$7:$AU$96</definedName>
    <definedName name="D_L">[11]Q7!$E$13:$AH$13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[11]Q7!$E$23:$AH$23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[11]Q7!$E$16:$AH$16</definedName>
    <definedName name="D_SRM">[11]Q7!$E$34:$AH$34</definedName>
    <definedName name="D_SY">#REF!</definedName>
    <definedName name="D_WPCP33_D">[21]DA!$E$66:$AH$66</definedName>
    <definedName name="DA">[11]DA!$E$33:$AH$33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[11]Q7!$E$28:$AH$28</definedName>
    <definedName name="DG">[11]Q7!$E$27:$AH$27</definedName>
    <definedName name="DG_S">[11]Q7!$E$18:$AH$18</definedName>
    <definedName name="Dhjetor_Ar_TOT_Lek">'[22]2003'!#REF!</definedName>
    <definedName name="Dhjetor_Ar_TOT_Valute">'[22]2003'!#REF!</definedName>
    <definedName name="Discount_NC">'[23]Triangle private'!$C$17</definedName>
    <definedName name="DiscountRate">#REF!</definedName>
    <definedName name="DKK">#REF!</definedName>
    <definedName name="DM">#REF!</definedName>
    <definedName name="DO">[11]Q7!$E$29:$AH$29</definedName>
    <definedName name="doc">[19]DOC!$A$1:$L$43</definedName>
    <definedName name="DOCFILE">#REF!</definedName>
    <definedName name="DS">[11]DA!$E$38:$AH$38</definedName>
    <definedName name="DSA_Assumptions">[10]DSA!$G$666:$AJ$698</definedName>
    <definedName name="DSDSI">[11]Q7!$E$42:$AH$42</definedName>
    <definedName name="DSDSP">[11]Q7!$E$52:$AH$52</definedName>
    <definedName name="DSI">[11]Q7!$E$46:$AH$46</definedName>
    <definedName name="DSP">[11]Q7!$E$56:$AH$56</definedName>
    <definedName name="DSPG">[11]Q7!$E$58:$AH$58</definedName>
    <definedName name="DTS">#REF!</definedName>
    <definedName name="EBRD">[10]EBRD!$D$14:$AM$120</definedName>
    <definedName name="ECU">#REF!</definedName>
    <definedName name="EDNA">[11]QQ!$E$151:$AH$151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[11]Q5!$DZ$1</definedName>
    <definedName name="ENDA">[11]QQ!$E$147:$AH$147</definedName>
    <definedName name="endrit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[11]Main!$AB$25</definedName>
    <definedName name="EXTERNAL">#REF!</definedName>
    <definedName name="F">#REF!</definedName>
    <definedName name="fefe" hidden="1">{#N/A,#N/A,FALSE,"I";#N/A,#N/A,FALSE,"J";#N/A,#N/A,FALSE,"K";#N/A,#N/A,FALSE,"L";#N/A,#N/A,FALSE,"M";#N/A,#N/A,FALSE,"N";#N/A,#N/A,FALSE,"O"}</definedName>
    <definedName name="FIM">#REF!</definedName>
    <definedName name="FINAN">#REF!</definedName>
    <definedName name="FINANC">#REF!</definedName>
    <definedName name="Fisc">[10]BoP!$G$365:$AK$434</definedName>
    <definedName name="FLRES">#REF!</definedName>
    <definedName name="FLRESC">#REF!</definedName>
    <definedName name="FMB">[11]Q4!$E$51:$AH$51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[11]Q4!$E$18:$AH$18</definedName>
    <definedName name="GCB_NGDP">[11]Q7!$E$19:$AH$19</definedName>
    <definedName name="GCD">[11]Q4!$E$21:$AH$21</definedName>
    <definedName name="GCEI">[11]Q4!$E$16:$AH$16</definedName>
    <definedName name="GCENL">[11]Q4!$E$13:$AH$13</definedName>
    <definedName name="GCND">[11]Q4!$E$24:$AH$24</definedName>
    <definedName name="GCND_NGDP">[11]Q4!$E$25:$AH$25</definedName>
    <definedName name="GCRG">[11]Q4!$E$10:$AH$10</definedName>
    <definedName name="GEORED98.XLS">[19]RED98DATA!$B$2:$BW$78</definedName>
    <definedName name="GGB">[11]Q4!$E$40:$AH$40</definedName>
    <definedName name="GGB_NGDP">[11]Q7!$E$41:$AH$41</definedName>
    <definedName name="GGD">[11]Q4!$E$43:$AH$43</definedName>
    <definedName name="GGED">[11]Q4!$E$35:$AH$35</definedName>
    <definedName name="GGEI">[11]Q4!$E$38:$AH$38</definedName>
    <definedName name="GGENL">[11]Q4!$E$32:$AH$32</definedName>
    <definedName name="GGND">[11]Q4!$E$46:$AH$46</definedName>
    <definedName name="GGRG">[11]Q4!$E$29:$AH$29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[10]BoP!$G$259:$AR$307</definedName>
    <definedName name="IMF">[10]IMF!$C$5:$AP$55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st_Row">#N/A</definedName>
    <definedName name="latest1998">#REF!</definedName>
    <definedName name="LCM">[11]Q3!$E$46:$AH$46</definedName>
    <definedName name="LE">[11]Q3!$E$13:$AH$13</definedName>
    <definedName name="LEM">[11]Q3!$E$52:$AH$52</definedName>
    <definedName name="LHEM">[11]Q3!$E$34:$AH$34</definedName>
    <definedName name="LHM">[11]Q3!$E$55:$AH$55</definedName>
    <definedName name="LIPM">[11]Q3!$E$43:$AH$43</definedName>
    <definedName name="liquidity_reserve">#REF!</definedName>
    <definedName name="LLF">[11]Q3!$E$10:$AH$10</definedName>
    <definedName name="LP">[11]Q6!$E$19:$AH$19</definedName>
    <definedName name="LULCM">[11]Q3!$E$37:$AH$37</definedName>
    <definedName name="LUR">[11]Q3!$E$16:$AH$16</definedName>
    <definedName name="Lyon">[25]C!$O$1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[11]Main!$E$63:$AH$63</definedName>
    <definedName name="MCV_B">[11]QQ!$E$157:$AH$157</definedName>
    <definedName name="MCV_B1">[11]Q6!$E$158:$AH$158</definedName>
    <definedName name="MCV_D">[11]DA!$E$62:$AH$62</definedName>
    <definedName name="MCV_D1">[11]DA!$E$63:$AH$63</definedName>
    <definedName name="MCV_N">[11]Q4!$E$58:$AH$58</definedName>
    <definedName name="MCV_N1">[11]Q1!$E$59:$AH$59</definedName>
    <definedName name="MCV_T">[11]Micro!$E$103:$AH$103</definedName>
    <definedName name="MCV_T1">[11]Q5!$E$104:$AH$104</definedName>
    <definedName name="MIDDLE">#REF!</definedName>
    <definedName name="MNT_1_TB">#REF!</definedName>
    <definedName name="MNT_2_TB">#REF!</definedName>
    <definedName name="MNT_3_TB">#REF!</definedName>
    <definedName name="mod1.03">[9]ModDef!#REF!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[11]Q3!$E$27:$AH$27</definedName>
    <definedName name="MS_BMG">[11]Q3!$E$29:$AH$29</definedName>
    <definedName name="MS_BXG">[11]Q3!$E$28:$AH$28</definedName>
    <definedName name="MS_GCB_NGDP">[11]Q3!$E$19:$AH$19</definedName>
    <definedName name="MS_GGB_NGDP">[11]Q3!$E$20:$AH$20</definedName>
    <definedName name="MS_LUR">[11]Q3!$E$15:$AH$15</definedName>
    <definedName name="MS_NGDP">[11]Q3!$E$12:$AH$12</definedName>
    <definedName name="MS_NGDP_RG">[11]Q3!$E$9:$AH$9</definedName>
    <definedName name="MS_PCPIG">[11]Q3!$E$16:$AH$16</definedName>
    <definedName name="MS_TMG_RPCH">[11]Q3!$E$24:$AH$24</definedName>
    <definedName name="MS_TXG_RPCH">[11]Q3!$E$23:$AH$23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[11]Q1!$E$8:$AH$8</definedName>
    <definedName name="NCG">[11]Main!$E$8:$AH$8</definedName>
    <definedName name="NCG_R">[11]Q4!$E$11:$AH$11</definedName>
    <definedName name="NCP">[11]Main!$E$11:$AH$11</definedName>
    <definedName name="NCP_R">[11]Q4!$E$14:$AH$14</definedName>
    <definedName name="Nentor_Ar_TOT_Lek">'[22]2003'!#REF!</definedName>
    <definedName name="Nentor_Ar_TOT_Valute">'[22]2003'!#REF!</definedName>
    <definedName name="newname" hidden="1">[10]ER!#REF!</definedName>
    <definedName name="newname2" hidden="1">{#N/A,#N/A,FALSE,"I";#N/A,#N/A,FALSE,"J";#N/A,#N/A,FALSE,"K";#N/A,#N/A,FALSE,"L";#N/A,#N/A,FALSE,"M";#N/A,#N/A,FALSE,"N";#N/A,#N/A,FALSE,"O"}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hidden="1">{"WEO",#N/A,FALSE,"T"}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[11]Q1!$E$29:$AH$29</definedName>
    <definedName name="NFB_R_GDP">[11]Q1!$E$30:$AH$30</definedName>
    <definedName name="NFI">[11]Main!$E$20:$AH$20</definedName>
    <definedName name="NFI_R">[11]Q4!$E$23:$AH$23</definedName>
    <definedName name="NFIG">[11]Main!$E$23:$AH$23</definedName>
    <definedName name="NFIP">[11]Main!$E$26:$AH$26</definedName>
    <definedName name="NFP_VE">[9]Model!#REF!</definedName>
    <definedName name="NFP_VE_1">[9]Model!#REF!</definedName>
    <definedName name="NGDP">[11]Main!$E$47:$AH$47</definedName>
    <definedName name="NGDP_D">[11]Q3!$E$22:$AH$22</definedName>
    <definedName name="NGDP_D.ARQ">[11]Q2!$E$21:$CB$21</definedName>
    <definedName name="NGDP_D.Q">[11]Q2!$E$20:$CB$20</definedName>
    <definedName name="NGDP_D.YOY">[11]Q2!$E$22:$CB$22</definedName>
    <definedName name="NGDP_D.YOYAVG">[11]Q2!$L$23:$CB$23</definedName>
    <definedName name="NGDP_DG">[11]Q6!$E$23:$AH$23</definedName>
    <definedName name="NGDP_R">[11]Q4!$E$50:$AH$50</definedName>
    <definedName name="NGDP_R.ARQ">[11]Q2!$E$10:$CB$10</definedName>
    <definedName name="NGDP_R.Q">[11]Q2!$E$9:$CB$9</definedName>
    <definedName name="NGDP_R.YOY">[11]Q2!$E$11:$CB$11</definedName>
    <definedName name="NGDP_R.YOYAVG">[11]Q2!$L$12:$CB$12</definedName>
    <definedName name="NGDP_RG">[11]Q4!$E$51:$AH$51</definedName>
    <definedName name="NGK">#REF!</definedName>
    <definedName name="NGS">[11]Main!$E$50:$AH$50</definedName>
    <definedName name="NGS_NGDP">[11]Main!$E$51:$AH$51</definedName>
    <definedName name="NGSG">[11]Main!$E$53:$AH$53</definedName>
    <definedName name="NGSP">[11]Main!$E$56:$AH$56</definedName>
    <definedName name="NI">[11]Main!$E$14:$AH$14</definedName>
    <definedName name="NI_GDP">[11]Main!$E$16:$AH$16</definedName>
    <definedName name="NI_NGDP">[11]Main!$E$16:$AH$16</definedName>
    <definedName name="NI_R">[11]Q1!$E$17:$AH$17</definedName>
    <definedName name="NINV">[11]Main!$E$18:$AH$18</definedName>
    <definedName name="NINV_R">[11]Q4!$E$20:$AH$20</definedName>
    <definedName name="NINV_R_GDP">[11]Q1!$E$21:$AH$21</definedName>
    <definedName name="NM">[11]Main!$E$38:$AH$38</definedName>
    <definedName name="NM_R">[11]Q4!$E$41:$AH$41</definedName>
    <definedName name="NMG">[11]Main!$E$41:$AH$41</definedName>
    <definedName name="NMG_R">[11]Q1!$E$44:$AH$44</definedName>
    <definedName name="NMG_RG">[11]Q1!$E$45:$AH$45</definedName>
    <definedName name="NMS">[11]Main!$E$44:$AH$44</definedName>
    <definedName name="NMS_R">[11]Q1!$E$47:$AH$47</definedName>
    <definedName name="NOK">#REF!</definedName>
    <definedName name="Non_BRO">#REF!</definedName>
    <definedName name="NTDD_R">[11]Q1!$E$26:$AH$26</definedName>
    <definedName name="NTDD_R.ARQ">[11]Q2!$E$15:$CB$15</definedName>
    <definedName name="NTDD_R.Q">[11]Q2!$E$14:$CB$14</definedName>
    <definedName name="NTDD_R.YOY">[11]Q2!$E$16:$CB$16</definedName>
    <definedName name="NTDD_R.YOYAVG">[11]Q2!$L$17:$CB$17</definedName>
    <definedName name="NTDD_RG">[11]Q4!$E$27:$AH$27</definedName>
    <definedName name="NX">[11]Main!$E$29:$AH$29</definedName>
    <definedName name="NX_R">[11]Q4!$E$32:$AH$32</definedName>
    <definedName name="NXG">[11]Main!$E$32:$AH$32</definedName>
    <definedName name="NXG_R">[11]Q1!$E$35:$AH$35</definedName>
    <definedName name="NXG_RG">[11]Q1!$E$36:$AH$36</definedName>
    <definedName name="NXS">[11]Main!$E$35:$AH$35</definedName>
    <definedName name="NXS_R">[11]Q1!$E$38:$AH$38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[10]Debt!$G$249:$AQ$309</definedName>
    <definedName name="pchBMG">#REF!</definedName>
    <definedName name="pchBXG">#REF!</definedName>
    <definedName name="pchNM_R">[11]Q1!$E$42:$AH$42</definedName>
    <definedName name="pchNMG_R">[11]Q4!$E$45:$AH$45</definedName>
    <definedName name="pchNX_R">[11]Q1!$E$33:$AH$33</definedName>
    <definedName name="pchNXG_R">[11]Q4!$E$36:$AH$36</definedName>
    <definedName name="PCPI">[11]Q3!$E$25:$AH$25</definedName>
    <definedName name="PCPI.ARQ">[11]Q2!$E$26:$CB$26</definedName>
    <definedName name="PCPI.Q">[11]Q2!$E$25:$CB$25</definedName>
    <definedName name="PCPI.YOY">[11]Q2!$E$27:$CB$27</definedName>
    <definedName name="PCPI.YOYAVG">[11]Q2!$L$28:$CB$28</definedName>
    <definedName name="PCPIE">[11]Q3!$E$29:$AH$29</definedName>
    <definedName name="PCPIG">[11]Q6!$E$26:$AH$26</definedName>
    <definedName name="PEND">#REF!</definedName>
    <definedName name="PEOP">[9]Model!#REF!</definedName>
    <definedName name="PEOP_1">[9]Model!#REF!</definedName>
    <definedName name="per931_987">#REF!</definedName>
    <definedName name="PFP">[10]PFP!$C$5:$AG$59</definedName>
    <definedName name="PMENU">#REF!</definedName>
    <definedName name="PPPWGT">[11]Main!$E$65:$AH$65</definedName>
    <definedName name="Pr_tb_5">[13]Prj_Food!$A$10:$O$40</definedName>
    <definedName name="Pr_tb_6">[13]Prj_Fuel!$A$11:$P$38</definedName>
    <definedName name="Pr_tb_7">[13]Pr_Electr!$A$10:$I$34</definedName>
    <definedName name="Pr_tb_8">'[13]JunPrg_9899&amp;beyond'!$A$1332:$AE$1383</definedName>
    <definedName name="Pr_tb_9">'[13]JunPrg_9899&amp;beyond'!$A$1389:$AE$1457</definedName>
    <definedName name="Pr_tb_food0">'[13]JunPrg_9899&amp;beyond'!$A$883:$AE$900</definedName>
    <definedName name="Pr_tb_food1">'[13]JunPrg_9899&amp;beyond'!$A$912:$AE$944</definedName>
    <definedName name="Pr_tb_food2">'[13]JunPrg_9899&amp;beyond'!$A$946:$AE$984</definedName>
    <definedName name="Pr_tb_food3">'[13]JunPrg_9899&amp;beyond'!$A$985:$AE$1028</definedName>
    <definedName name="Pr_tb1">'[13]JunPrg_9899&amp;beyond'!$A$4:$AE$75</definedName>
    <definedName name="Pr_tb1b">'[13]JunPrg_9899&amp;beyond'!$A$1105:$AE$1176</definedName>
    <definedName name="Pr_tb2">'[13]JunPrg_9899&amp;beyond'!$A$150:$AE$190</definedName>
    <definedName name="Pr_tb2b">'[13]JunPrg_9899&amp;beyond'!$A$1206:$AE$1249</definedName>
    <definedName name="Pr_tb3">'[13]JunPrg_9899&amp;beyond'!$A$198:$AE$272</definedName>
    <definedName name="Pr_tb3b">'[13]JunPrg_9899&amp;beyond'!$A$1252:$AE$1327</definedName>
    <definedName name="Pr_tb4">'[13]JunPrg_9899&amp;beyond'!$A$1032:$AE$1089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>#REF!</definedName>
    <definedName name="Print_Area_table10">#REF!</definedName>
    <definedName name="_xlnm.Print_Titles">[11]Micro!$A:$C,[11]Micro!$1:$7</definedName>
    <definedName name="PrintThis_Links">[11]Links!$A$1:$F$33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[10]RED!$C$2:$AA$54</definedName>
    <definedName name="RED_D">[10]RED!$C$57:$AA$97</definedName>
    <definedName name="RED_DS">[10]RED!$AD$3:$AW$30</definedName>
    <definedName name="RED_TRD">[10]RED!$BC$3:$BF$45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[28]C!$747:$747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News">[29]Main!$AB$27</definedName>
    <definedName name="rngQuestChecked">[11]ErrCheck!$A$3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.Lim.Ardh.">#N/A</definedName>
    <definedName name="Shkoder" hidden="1">[4]ER!#REF!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STOP">#REF!</definedName>
    <definedName name="sum">[10]BoP!$G$174:$AR$216</definedName>
    <definedName name="SUMMARY1">#REF!</definedName>
    <definedName name="SUMMARY2">#REF!</definedName>
    <definedName name="SumSumTbl">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[13]CGExp!$B$135:$CL$192</definedName>
    <definedName name="TB_Subsd">#REF!</definedName>
    <definedName name="Tb_Tax_3year">[13]TaxRev!$A$2:$L$66</definedName>
    <definedName name="TB_Taxes">'[13]JunPrg_9899&amp;beyond'!$A$487:$AE$559</definedName>
    <definedName name="TB1_x">#REF!</definedName>
    <definedName name="TB1_xx">#REF!</definedName>
    <definedName name="TB1b">[13]SummaryCG!$A$79:$CL$150</definedName>
    <definedName name="TB1b_x">#REF!</definedName>
    <definedName name="TB2b">[13]CGRev!$A$57:$CL$99</definedName>
    <definedName name="TB3b">[13]CGExp!$B$284:$CL$356</definedName>
    <definedName name="TB5b">[13]CGAuthMeth!$B$174:$CL$223</definedName>
    <definedName name="TB6b">[13]CGAuthMeth!$B$231:$CL$297</definedName>
    <definedName name="TB7b">[13]CGFin_Monthly!$B$92:$AC$142</definedName>
    <definedName name="tblChecks">[11]ErrCheck!$A$3:$E$5</definedName>
    <definedName name="tblLinks">[11]Links!$A$4:$F$33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[11]Q5!$E$19:$AH$19</definedName>
    <definedName name="TM_D">[11]Q5!$E$23:$AH$23</definedName>
    <definedName name="TM_DPCH">[11]Q5!$E$24:$AH$24</definedName>
    <definedName name="TM_R">[11]Q5!$E$22:$AH$22</definedName>
    <definedName name="TM_RPCH">[11]Q5!$E$21:$AH$21</definedName>
    <definedName name="TMG">[11]Q5!$E$38:$AH$38</definedName>
    <definedName name="TMG_D">[11]Q5!$E$42:$AH$42</definedName>
    <definedName name="TMG_DPCH">[11]Q5!$E$43:$AH$43</definedName>
    <definedName name="TMG_R">[11]Q5!$E$41:$AH$41</definedName>
    <definedName name="TMG_RPCH">[11]Micro!$E$40:$AH$40</definedName>
    <definedName name="TMGO">[11]Micro!$E$58:$AH$58</definedName>
    <definedName name="TMGO_D">[11]Q5!$E$63:$AH$63</definedName>
    <definedName name="TMGO_DPCH">[11]Q5!$E$64:$AH$64</definedName>
    <definedName name="TMGO_R">[11]Q5!$E$62:$AH$62</definedName>
    <definedName name="TMGO_RPCH">[11]Q5!$E$60:$AH$60</definedName>
    <definedName name="TMGXO">[11]Q5!$E$82:$AH$82</definedName>
    <definedName name="TMGXO_D">[11]Q5!$E$88:$AH$88</definedName>
    <definedName name="TMGXO_DPCH">[11]Q5!$E$89:$AH$89</definedName>
    <definedName name="TMGXO_R">[11]Q5!$E$87:$AH$87</definedName>
    <definedName name="TMGXO_RPCH">[11]Q5!$E$84:$AH$84</definedName>
    <definedName name="TMS">[11]Q5!$E$97:$AH$97</definedName>
    <definedName name="Trade">[10]BoP!$G$218:$AR$256</definedName>
    <definedName name="Trade_balance">#REF!</definedName>
    <definedName name="TRANSFERTEST">#REF!</definedName>
    <definedName name="TX">[11]Q5!$E$11:$AH$11</definedName>
    <definedName name="TX_D">[11]Q5!$E$15:$AH$15</definedName>
    <definedName name="TX_DPCH">[11]Q5!$E$16:$AH$16</definedName>
    <definedName name="TX_R">[11]Q5!$E$14:$AH$14</definedName>
    <definedName name="TX_RPCH">[11]Q5!$E$13:$AH$13</definedName>
    <definedName name="TXG">[11]Q5!$E$30:$AH$30</definedName>
    <definedName name="TXG_D">[11]Q5!$E$34:$AH$34</definedName>
    <definedName name="TXG_DPCH">[11]Q5!$E$35:$AH$35</definedName>
    <definedName name="TXG_R">[11]Q5!$E$33:$AH$33</definedName>
    <definedName name="TXG_RPCH">[11]Micro!$E$32:$AH$32</definedName>
    <definedName name="TXGO">[11]Micro!$E$49:$AH$49</definedName>
    <definedName name="TXGO_D">[11]Q5!$E$54:$AH$54</definedName>
    <definedName name="TXGO_DPCH">[11]Q5!$E$55:$AH$55</definedName>
    <definedName name="TXGO_R">[11]Q5!$E$53:$AH$53</definedName>
    <definedName name="TXGO_RPCH">[11]Q5!$E$51:$AH$51</definedName>
    <definedName name="TXGXO">[11]Q5!$E$72:$AH$72</definedName>
    <definedName name="TXGXO_D">[11]Q5!$E$78:$AH$78</definedName>
    <definedName name="TXGXO_DPCH">[11]Q5!$E$79:$AH$79</definedName>
    <definedName name="TXGXO_R">[11]Q5!$E$77:$AH$77</definedName>
    <definedName name="TXGXO_RPCH">[11]Q5!$E$74:$AH$74</definedName>
    <definedName name="TXS">[11]Q5!$E$95:$AH$95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[11]Micro!$E$67:$AH$67</definedName>
    <definedName name="WPCP33pch">[11]Q5!$E$68:$AH$68</definedName>
    <definedName name="wrn.BOP_MIDTERM." hidden="1">{"BOP_TAB",#N/A,FALSE,"N";"MIDTERM_TAB",#N/A,FALSE,"O"}</definedName>
    <definedName name="wrn.formula." hidden="1">{#N/A,#N/A,FALSE,"MS"}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hidden="1">{"WEO",#N/A,FALSE,"T"}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24519"/>
</workbook>
</file>

<file path=xl/calcChain.xml><?xml version="1.0" encoding="utf-8"?>
<calcChain xmlns="http://schemas.openxmlformats.org/spreadsheetml/2006/main">
  <c r="H10" i="5"/>
  <c r="D31" i="4" l="1"/>
  <c r="E29" l="1"/>
  <c r="D29"/>
  <c r="D14" l="1"/>
  <c r="E18"/>
  <c r="E14"/>
  <c r="E9"/>
  <c r="E8" s="1"/>
  <c r="D18"/>
  <c r="D9"/>
  <c r="D8" l="1"/>
  <c r="D31" i="1" l="1"/>
  <c r="D27"/>
  <c r="D22"/>
  <c r="D21" l="1"/>
  <c r="F21" l="1"/>
  <c r="D37"/>
  <c r="E31" i="4"/>
  <c r="E25"/>
  <c r="E24" s="1"/>
  <c r="D25"/>
  <c r="D24" s="1"/>
  <c r="D16" i="1" l="1"/>
  <c r="D13"/>
  <c r="D12" l="1"/>
  <c r="H12"/>
  <c r="I12" l="1"/>
  <c r="L12"/>
  <c r="K12" l="1"/>
  <c r="F37"/>
  <c r="J12"/>
</calcChain>
</file>

<file path=xl/sharedStrings.xml><?xml version="1.0" encoding="utf-8"?>
<sst xmlns="http://schemas.openxmlformats.org/spreadsheetml/2006/main" count="151" uniqueCount="117">
  <si>
    <t>Emërtimi</t>
  </si>
  <si>
    <t>Probleme financiare</t>
  </si>
  <si>
    <t>Rasti i vështirësisë ku ndodhet njësia e vetëqeverisjes vendore</t>
  </si>
  <si>
    <t>a</t>
  </si>
  <si>
    <t>b</t>
  </si>
  <si>
    <t>Hua</t>
  </si>
  <si>
    <t>I</t>
  </si>
  <si>
    <t>II</t>
  </si>
  <si>
    <t>III</t>
  </si>
  <si>
    <t>Totali (I+II)</t>
  </si>
  <si>
    <t>Paaftësi paguese</t>
  </si>
  <si>
    <t xml:space="preserve">Nëpunësi  Zbatues </t>
  </si>
  <si>
    <t>Nëpunësi Autorizues</t>
  </si>
  <si>
    <t>Totali i shpenzimeve të miratuara për NJVQV-në</t>
  </si>
  <si>
    <t>Principali</t>
  </si>
  <si>
    <t>Interesi</t>
  </si>
  <si>
    <t>Hua afatshkurtër</t>
  </si>
  <si>
    <t>Overdrafte</t>
  </si>
  <si>
    <t>Kredi të furnitorëve</t>
  </si>
  <si>
    <t>Paga dhe sigurime</t>
  </si>
  <si>
    <t>Shenzime kapitale</t>
  </si>
  <si>
    <t>Subjekte private</t>
  </si>
  <si>
    <t xml:space="preserve">Shpenzime korrente </t>
  </si>
  <si>
    <t>Hua sfatgjatë</t>
  </si>
  <si>
    <t>Të tjera</t>
  </si>
  <si>
    <t>Shpenzime Korrente</t>
  </si>
  <si>
    <t>Shpenzime Kapitale</t>
  </si>
  <si>
    <t>c</t>
  </si>
  <si>
    <t>Detyrime (a+b+c)</t>
  </si>
  <si>
    <t>Borxhe (a+b)</t>
  </si>
  <si>
    <t>Stoku në vlerë</t>
  </si>
  <si>
    <t>Marrëdhënie pune</t>
  </si>
  <si>
    <t>Mallra dhe shërbime</t>
  </si>
  <si>
    <t>Insitucione buxhetore</t>
  </si>
  <si>
    <t>Investime</t>
  </si>
  <si>
    <t xml:space="preserve">          Detyrimet ndaj të tretëve sipas vjetërsisë së tyre, situata financiar normale dhe rastet e vështirësive financiare</t>
  </si>
  <si>
    <t>Në lekë</t>
  </si>
  <si>
    <t>N.R</t>
  </si>
  <si>
    <t>Stoku/Shpenzimeve totale të miratuara të NJQV-së</t>
  </si>
  <si>
    <t>Situata Normale e gjendjes fiannciare</t>
  </si>
  <si>
    <t>Vështirësi financiare</t>
  </si>
  <si>
    <t>Vështirësi serioze financiare</t>
  </si>
  <si>
    <t>Stoku i detyrimeve/Shpenzime ˃ 15%</t>
  </si>
  <si>
    <t>Stoku i detyrimeve/Shpenzime ˃ 25%</t>
  </si>
  <si>
    <t>Stoku i borxhit afatgjat dhe detyrimeve/Shpenzime ˃ 80%</t>
  </si>
  <si>
    <t>Stoku i borxhit afatgjat dhe detyrimeve/Shpenzime ˃ 130%</t>
  </si>
  <si>
    <t>a,1</t>
  </si>
  <si>
    <t>a,2</t>
  </si>
  <si>
    <t>b,1</t>
  </si>
  <si>
    <t>b,2</t>
  </si>
  <si>
    <t>b,3</t>
  </si>
  <si>
    <t>Vendime gjyqësore</t>
  </si>
  <si>
    <t>c,1</t>
  </si>
  <si>
    <t>c,2</t>
  </si>
  <si>
    <t>c,3</t>
  </si>
  <si>
    <t>c,4</t>
  </si>
  <si>
    <t>a.3</t>
  </si>
  <si>
    <t>Treguesit Fiskalë të Konsoliduar të Njësive të Vetëqeverisjes Vendore</t>
  </si>
  <si>
    <t xml:space="preserve">në lekë </t>
  </si>
  <si>
    <t>Nr.</t>
  </si>
  <si>
    <t>E  M  E  R  T  I  M  I</t>
  </si>
  <si>
    <t>Vlera për periudhën e raportimit                  (Fakt progresiv)</t>
  </si>
  <si>
    <t>Vlera e Buxhetit vjetor                (Plan)</t>
  </si>
  <si>
    <t>Të ardhurat e Pushtetit Vendor</t>
  </si>
  <si>
    <t>Taksat e veta vendore</t>
  </si>
  <si>
    <t>a.</t>
  </si>
  <si>
    <t>Taksa mbi pasurinë</t>
  </si>
  <si>
    <t>b.</t>
  </si>
  <si>
    <t>Biznesi i vogel</t>
  </si>
  <si>
    <t>c.</t>
  </si>
  <si>
    <t>Taksa e ndikimit në infrastrukturë nga ndërtimet e reja</t>
  </si>
  <si>
    <t>d.</t>
  </si>
  <si>
    <t>Taksa të tjera vendore</t>
  </si>
  <si>
    <t>Të ardhura jotatimore</t>
  </si>
  <si>
    <t>Tarifat e sherbimeve publike</t>
  </si>
  <si>
    <t>Tarifa administrative</t>
  </si>
  <si>
    <t>Të tjera jo tatimore</t>
  </si>
  <si>
    <t>Taksa të ndara</t>
  </si>
  <si>
    <t>Taksa mbi kalimin e të drejtës së pronësisë për pasuritë e paluajtshme</t>
  </si>
  <si>
    <t>Taksa vjetore për qarkullimin e mjeteve të përdorura</t>
  </si>
  <si>
    <t>Renta minerare</t>
  </si>
  <si>
    <t>Tatim mbi të ardhurat personale</t>
  </si>
  <si>
    <t>e.</t>
  </si>
  <si>
    <t>Shpenzime te Buxhetit Vendor</t>
  </si>
  <si>
    <t>Paga dhe fond i veçantë për paga</t>
  </si>
  <si>
    <t>Kontributi për Sigurime Shoqërore</t>
  </si>
  <si>
    <t>Shpenizme Operative</t>
  </si>
  <si>
    <t>Të tjera korrente</t>
  </si>
  <si>
    <t>Burimet e Financimit</t>
  </si>
  <si>
    <t>Të ardhurat e veta vendore</t>
  </si>
  <si>
    <t>Transferta e pakushtezuar</t>
  </si>
  <si>
    <t>Transferta specifike/transferta e pakushtëzuar sektoriale</t>
  </si>
  <si>
    <t>Të ardhurat e pa-planifikuara (jashtë limit)</t>
  </si>
  <si>
    <t>f.</t>
  </si>
  <si>
    <t>Financimi i huaj</t>
  </si>
  <si>
    <t>g.</t>
  </si>
  <si>
    <t xml:space="preserve">Huamarrja Vendore Vjetore </t>
  </si>
  <si>
    <t>Shenim:</t>
  </si>
  <si>
    <r>
      <t xml:space="preserve">Stoku i detyrimit te mbetur duhet te rakordoje me </t>
    </r>
    <r>
      <rPr>
        <b/>
        <sz val="13"/>
        <color theme="1"/>
        <rFont val="Times New Roman"/>
        <family val="1"/>
      </rPr>
      <t>vleren e detyrimeve ne sistemin e thesarit</t>
    </r>
    <r>
      <rPr>
        <sz val="13"/>
        <color theme="1"/>
        <rFont val="Times New Roman"/>
        <family val="1"/>
      </rPr>
      <t xml:space="preserve"> deri ne periudhen per te cilen kryhet raportimi</t>
    </r>
  </si>
  <si>
    <t>BASHKIA      Pogradec</t>
  </si>
  <si>
    <t>BASHKIA  Pogradec</t>
  </si>
  <si>
    <t>Muaji  Shkurt 2022</t>
  </si>
  <si>
    <t>Të tjera(det tatim+sig Sporti)</t>
  </si>
  <si>
    <t>Bashkia _____________</t>
  </si>
  <si>
    <t>Plani i shlyerjes së stokut të detyrimeve për tre vitet në vazhdim</t>
  </si>
  <si>
    <t>Shuma e parashikuar për shlyerje përgjatë tre viteve</t>
  </si>
  <si>
    <t>Bashkia</t>
  </si>
  <si>
    <t>Viti 2022</t>
  </si>
  <si>
    <t>Viti 2023</t>
  </si>
  <si>
    <t>Diferencë (Fakt-Plan)</t>
  </si>
  <si>
    <t>Shenime</t>
  </si>
  <si>
    <t>Bashkia Pogradec</t>
  </si>
  <si>
    <t>Detyrimi i mbetur deri në dhjetor 2021</t>
  </si>
  <si>
    <t>Viti 2024</t>
  </si>
  <si>
    <t>Bashkia Pogradec trashegon nje boxh shume te madh nga vitet e kaluara dhe nuk mundet dot me fondet e vitit aktual te mund te beje shlyerjen e detyrimeve te prapambetura.</t>
  </si>
  <si>
    <t>Irsa Karapanca</t>
  </si>
  <si>
    <t>ILIR XHAKOLLI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</si>
</sst>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%"/>
    <numFmt numFmtId="165" formatCode="_ * #,##0_ ;_ * \-#,##0_ ;_ * &quot;-&quot;??_ ;_ @_ "/>
    <numFmt numFmtId="166" formatCode="_(* #,##0_);_(* \(#,##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4"/>
      <name val="Times New Roman"/>
      <family val="1"/>
      <charset val="238"/>
    </font>
    <font>
      <sz val="11"/>
      <name val="Calibri"/>
      <family val="2"/>
      <scheme val="minor"/>
    </font>
    <font>
      <i/>
      <sz val="8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61"/>
      <name val="Calibri"/>
      <family val="2"/>
      <scheme val="minor"/>
    </font>
    <font>
      <sz val="12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indexed="8"/>
      <name val="Calibri"/>
      <family val="2"/>
    </font>
    <font>
      <sz val="12"/>
      <color theme="1"/>
      <name val="Times"/>
      <family val="1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theme="1"/>
      <name val="Times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Book Antiqua"/>
      <family val="1"/>
    </font>
    <font>
      <sz val="10"/>
      <color theme="1"/>
      <name val="Book Antiqua"/>
      <family val="1"/>
    </font>
    <font>
      <u/>
      <sz val="12"/>
      <color theme="1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7" fillId="0" borderId="0"/>
    <xf numFmtId="9" fontId="25" fillId="0" borderId="0" applyFont="0" applyFill="0" applyBorder="0" applyAlignment="0" applyProtection="0"/>
    <xf numFmtId="0" fontId="28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0" borderId="0"/>
    <xf numFmtId="0" fontId="8" fillId="0" borderId="0"/>
    <xf numFmtId="0" fontId="28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  <xf numFmtId="164" fontId="1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49" fontId="2" fillId="0" borderId="0" xfId="0" applyNumberFormat="1" applyFont="1" applyFill="1" applyBorder="1"/>
    <xf numFmtId="10" fontId="2" fillId="0" borderId="0" xfId="0" applyNumberFormat="1" applyFont="1" applyFill="1" applyBorder="1"/>
    <xf numFmtId="0" fontId="0" fillId="0" borderId="0" xfId="0" applyFill="1"/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1" fillId="0" borderId="2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5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6" fillId="0" borderId="1" xfId="0" applyFont="1" applyFill="1" applyBorder="1"/>
    <xf numFmtId="3" fontId="1" fillId="0" borderId="1" xfId="0" applyNumberFormat="1" applyFont="1" applyFill="1" applyBorder="1"/>
    <xf numFmtId="0" fontId="6" fillId="0" borderId="5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right"/>
    </xf>
    <xf numFmtId="0" fontId="6" fillId="0" borderId="2" xfId="0" applyFont="1" applyFill="1" applyBorder="1"/>
    <xf numFmtId="3" fontId="1" fillId="0" borderId="2" xfId="0" applyNumberFormat="1" applyFont="1" applyFill="1" applyBorder="1"/>
    <xf numFmtId="0" fontId="1" fillId="0" borderId="8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3" fontId="10" fillId="3" borderId="11" xfId="0" applyNumberFormat="1" applyFont="1" applyFill="1" applyBorder="1"/>
    <xf numFmtId="10" fontId="2" fillId="3" borderId="12" xfId="0" applyNumberFormat="1" applyFont="1" applyFill="1" applyBorder="1"/>
    <xf numFmtId="165" fontId="12" fillId="3" borderId="22" xfId="2" applyNumberFormat="1" applyFont="1" applyFill="1" applyBorder="1" applyAlignment="1">
      <alignment horizontal="center"/>
    </xf>
    <xf numFmtId="165" fontId="12" fillId="3" borderId="23" xfId="2" applyNumberFormat="1" applyFont="1" applyFill="1" applyBorder="1" applyAlignment="1">
      <alignment horizontal="center"/>
    </xf>
    <xf numFmtId="165" fontId="12" fillId="3" borderId="14" xfId="2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0" fontId="7" fillId="0" borderId="0" xfId="0" applyFont="1"/>
    <xf numFmtId="1" fontId="14" fillId="0" borderId="0" xfId="0" applyNumberFormat="1" applyFont="1" applyFill="1" applyBorder="1" applyAlignment="1"/>
    <xf numFmtId="1" fontId="15" fillId="0" borderId="0" xfId="0" applyNumberFormat="1" applyFont="1" applyFill="1" applyBorder="1" applyAlignment="1"/>
    <xf numFmtId="1" fontId="16" fillId="0" borderId="0" xfId="0" applyNumberFormat="1" applyFont="1" applyFill="1" applyBorder="1" applyAlignment="1"/>
    <xf numFmtId="0" fontId="17" fillId="0" borderId="0" xfId="0" applyFont="1" applyAlignment="1">
      <alignment horizontal="right"/>
    </xf>
    <xf numFmtId="1" fontId="18" fillId="2" borderId="26" xfId="0" applyNumberFormat="1" applyFont="1" applyFill="1" applyBorder="1" applyAlignment="1">
      <alignment horizontal="center" vertical="center"/>
    </xf>
    <xf numFmtId="1" fontId="18" fillId="2" borderId="27" xfId="0" applyNumberFormat="1" applyFont="1" applyFill="1" applyBorder="1" applyAlignment="1">
      <alignment horizontal="center" vertical="center"/>
    </xf>
    <xf numFmtId="1" fontId="18" fillId="2" borderId="28" xfId="0" applyNumberFormat="1" applyFont="1" applyFill="1" applyBorder="1" applyAlignment="1">
      <alignment horizontal="center" vertical="center" wrapText="1"/>
    </xf>
    <xf numFmtId="1" fontId="19" fillId="4" borderId="29" xfId="0" applyNumberFormat="1" applyFont="1" applyFill="1" applyBorder="1" applyAlignment="1"/>
    <xf numFmtId="1" fontId="19" fillId="4" borderId="30" xfId="0" applyNumberFormat="1" applyFont="1" applyFill="1" applyBorder="1" applyAlignment="1"/>
    <xf numFmtId="1" fontId="21" fillId="4" borderId="32" xfId="0" applyNumberFormat="1" applyFont="1" applyFill="1" applyBorder="1" applyAlignment="1">
      <alignment horizontal="center"/>
    </xf>
    <xf numFmtId="1" fontId="21" fillId="4" borderId="3" xfId="0" applyNumberFormat="1" applyFont="1" applyFill="1" applyBorder="1" applyAlignment="1"/>
    <xf numFmtId="1" fontId="22" fillId="4" borderId="32" xfId="0" applyNumberFormat="1" applyFont="1" applyFill="1" applyBorder="1" applyAlignment="1">
      <alignment horizontal="right"/>
    </xf>
    <xf numFmtId="1" fontId="22" fillId="4" borderId="3" xfId="0" applyNumberFormat="1" applyFont="1" applyFill="1" applyBorder="1" applyAlignment="1">
      <alignment horizontal="left" indent="1"/>
    </xf>
    <xf numFmtId="1" fontId="22" fillId="4" borderId="35" xfId="0" applyNumberFormat="1" applyFont="1" applyFill="1" applyBorder="1" applyAlignment="1">
      <alignment horizontal="right"/>
    </xf>
    <xf numFmtId="1" fontId="22" fillId="4" borderId="36" xfId="0" applyNumberFormat="1" applyFont="1" applyFill="1" applyBorder="1" applyAlignment="1">
      <alignment horizontal="left" indent="1"/>
    </xf>
    <xf numFmtId="1" fontId="21" fillId="4" borderId="39" xfId="0" applyNumberFormat="1" applyFont="1" applyFill="1" applyBorder="1" applyAlignment="1">
      <alignment horizontal="center"/>
    </xf>
    <xf numFmtId="1" fontId="21" fillId="4" borderId="2" xfId="0" applyNumberFormat="1" applyFont="1" applyFill="1" applyBorder="1" applyAlignment="1"/>
    <xf numFmtId="1" fontId="19" fillId="5" borderId="41" xfId="0" applyNumberFormat="1" applyFont="1" applyFill="1" applyBorder="1" applyAlignment="1">
      <alignment horizontal="left"/>
    </xf>
    <xf numFmtId="1" fontId="19" fillId="5" borderId="30" xfId="0" applyNumberFormat="1" applyFont="1" applyFill="1" applyBorder="1" applyAlignment="1"/>
    <xf numFmtId="1" fontId="21" fillId="5" borderId="42" xfId="0" applyNumberFormat="1" applyFont="1" applyFill="1" applyBorder="1" applyAlignment="1">
      <alignment horizontal="center"/>
    </xf>
    <xf numFmtId="1" fontId="21" fillId="5" borderId="3" xfId="0" applyNumberFormat="1" applyFont="1" applyFill="1" applyBorder="1" applyAlignment="1"/>
    <xf numFmtId="1" fontId="22" fillId="5" borderId="42" xfId="0" applyNumberFormat="1" applyFont="1" applyFill="1" applyBorder="1" applyAlignment="1">
      <alignment horizontal="right"/>
    </xf>
    <xf numFmtId="1" fontId="22" fillId="5" borderId="3" xfId="0" applyNumberFormat="1" applyFont="1" applyFill="1" applyBorder="1" applyAlignment="1">
      <alignment horizontal="left" indent="1"/>
    </xf>
    <xf numFmtId="1" fontId="22" fillId="5" borderId="43" xfId="0" applyNumberFormat="1" applyFont="1" applyFill="1" applyBorder="1" applyAlignment="1">
      <alignment horizontal="right"/>
    </xf>
    <xf numFmtId="1" fontId="22" fillId="5" borderId="36" xfId="0" applyNumberFormat="1" applyFont="1" applyFill="1" applyBorder="1" applyAlignment="1">
      <alignment horizontal="left" indent="1"/>
    </xf>
    <xf numFmtId="1" fontId="21" fillId="5" borderId="5" xfId="0" applyNumberFormat="1" applyFont="1" applyFill="1" applyBorder="1" applyAlignment="1">
      <alignment horizontal="center"/>
    </xf>
    <xf numFmtId="1" fontId="21" fillId="5" borderId="1" xfId="0" applyNumberFormat="1" applyFont="1" applyFill="1" applyBorder="1" applyAlignment="1"/>
    <xf numFmtId="1" fontId="21" fillId="2" borderId="8" xfId="0" applyNumberFormat="1" applyFont="1" applyFill="1" applyBorder="1" applyAlignment="1">
      <alignment horizontal="center"/>
    </xf>
    <xf numFmtId="1" fontId="21" fillId="2" borderId="2" xfId="0" applyNumberFormat="1" applyFont="1" applyFill="1" applyBorder="1" applyAlignment="1"/>
    <xf numFmtId="1" fontId="22" fillId="2" borderId="42" xfId="0" applyNumberFormat="1" applyFont="1" applyFill="1" applyBorder="1" applyAlignment="1">
      <alignment horizontal="right"/>
    </xf>
    <xf numFmtId="1" fontId="22" fillId="2" borderId="3" xfId="0" applyNumberFormat="1" applyFont="1" applyFill="1" applyBorder="1" applyAlignment="1">
      <alignment horizontal="left" indent="1"/>
    </xf>
    <xf numFmtId="1" fontId="22" fillId="2" borderId="44" xfId="0" applyNumberFormat="1" applyFont="1" applyFill="1" applyBorder="1" applyAlignment="1">
      <alignment horizontal="right"/>
    </xf>
    <xf numFmtId="1" fontId="22" fillId="2" borderId="15" xfId="0" applyNumberFormat="1" applyFont="1" applyFill="1" applyBorder="1" applyAlignment="1">
      <alignment horizontal="left" indent="1"/>
    </xf>
    <xf numFmtId="0" fontId="23" fillId="0" borderId="0" xfId="0" applyFont="1"/>
    <xf numFmtId="0" fontId="3" fillId="0" borderId="0" xfId="0" applyFont="1" applyAlignment="1">
      <alignment horizontal="center"/>
    </xf>
    <xf numFmtId="0" fontId="0" fillId="0" borderId="34" xfId="0" applyFill="1" applyBorder="1"/>
    <xf numFmtId="0" fontId="0" fillId="0" borderId="38" xfId="0" applyFill="1" applyBorder="1"/>
    <xf numFmtId="166" fontId="20" fillId="4" borderId="31" xfId="2" applyNumberFormat="1" applyFont="1" applyFill="1" applyBorder="1"/>
    <xf numFmtId="166" fontId="0" fillId="4" borderId="33" xfId="2" applyNumberFormat="1" applyFont="1" applyFill="1" applyBorder="1"/>
    <xf numFmtId="166" fontId="0" fillId="0" borderId="34" xfId="2" applyNumberFormat="1" applyFont="1" applyFill="1" applyBorder="1"/>
    <xf numFmtId="166" fontId="0" fillId="0" borderId="37" xfId="2" applyNumberFormat="1" applyFont="1" applyFill="1" applyBorder="1"/>
    <xf numFmtId="166" fontId="0" fillId="0" borderId="38" xfId="2" applyNumberFormat="1" applyFont="1" applyFill="1" applyBorder="1"/>
    <xf numFmtId="166" fontId="0" fillId="4" borderId="40" xfId="2" applyNumberFormat="1" applyFont="1" applyFill="1" applyBorder="1"/>
    <xf numFmtId="166" fontId="0" fillId="0" borderId="6" xfId="2" applyNumberFormat="1" applyFont="1" applyFill="1" applyBorder="1"/>
    <xf numFmtId="3" fontId="1" fillId="0" borderId="1" xfId="0" applyNumberFormat="1" applyFont="1" applyFill="1" applyBorder="1"/>
    <xf numFmtId="3" fontId="1" fillId="0" borderId="2" xfId="0" applyNumberFormat="1" applyFont="1" applyFill="1" applyBorder="1"/>
    <xf numFmtId="3" fontId="2" fillId="3" borderId="1" xfId="0" applyNumberFormat="1" applyFont="1" applyFill="1" applyBorder="1"/>
    <xf numFmtId="10" fontId="2" fillId="3" borderId="25" xfId="0" applyNumberFormat="1" applyFont="1" applyFill="1" applyBorder="1"/>
    <xf numFmtId="3" fontId="10" fillId="2" borderId="11" xfId="0" applyNumberFormat="1" applyFont="1" applyFill="1" applyBorder="1"/>
    <xf numFmtId="165" fontId="26" fillId="0" borderId="36" xfId="3" applyNumberFormat="1" applyFont="1" applyFill="1" applyBorder="1" applyAlignment="1" applyProtection="1">
      <alignment vertical="center"/>
    </xf>
    <xf numFmtId="165" fontId="26" fillId="0" borderId="1" xfId="3" applyNumberFormat="1" applyFont="1" applyFill="1" applyBorder="1" applyAlignment="1" applyProtection="1">
      <alignment vertical="center"/>
    </xf>
    <xf numFmtId="166" fontId="11" fillId="4" borderId="40" xfId="2" applyNumberFormat="1" applyFont="1" applyFill="1" applyBorder="1"/>
    <xf numFmtId="165" fontId="29" fillId="0" borderId="48" xfId="3" applyNumberFormat="1" applyFont="1" applyFill="1" applyBorder="1" applyAlignment="1" applyProtection="1">
      <alignment vertical="center"/>
    </xf>
    <xf numFmtId="165" fontId="29" fillId="0" borderId="30" xfId="3" applyNumberFormat="1" applyFont="1" applyFill="1" applyBorder="1" applyAlignment="1" applyProtection="1">
      <alignment vertical="center"/>
    </xf>
    <xf numFmtId="165" fontId="29" fillId="0" borderId="46" xfId="3" applyNumberFormat="1" applyFont="1" applyFill="1" applyBorder="1" applyAlignment="1" applyProtection="1">
      <alignment horizontal="left" vertical="center"/>
    </xf>
    <xf numFmtId="165" fontId="29" fillId="0" borderId="47" xfId="3" applyNumberFormat="1" applyFont="1" applyFill="1" applyBorder="1" applyAlignment="1" applyProtection="1">
      <alignment horizontal="left" vertical="center"/>
    </xf>
    <xf numFmtId="166" fontId="0" fillId="0" borderId="34" xfId="2" applyNumberFormat="1" applyFont="1" applyFill="1" applyBorder="1"/>
    <xf numFmtId="166" fontId="0" fillId="0" borderId="34" xfId="2" applyNumberFormat="1" applyFont="1" applyFill="1" applyBorder="1" applyAlignment="1">
      <alignment horizontal="right"/>
    </xf>
    <xf numFmtId="166" fontId="0" fillId="0" borderId="45" xfId="2" applyNumberFormat="1" applyFont="1" applyFill="1" applyBorder="1"/>
    <xf numFmtId="4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Border="1" applyAlignment="1"/>
    <xf numFmtId="0" fontId="11" fillId="0" borderId="0" xfId="0" applyFont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 wrapText="1"/>
    </xf>
    <xf numFmtId="2" fontId="3" fillId="0" borderId="53" xfId="0" applyNumberFormat="1" applyFont="1" applyFill="1" applyBorder="1" applyAlignment="1">
      <alignment horizontal="center" vertical="center" wrapText="1"/>
    </xf>
    <xf numFmtId="3" fontId="30" fillId="0" borderId="5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 applyFill="1"/>
    <xf numFmtId="1" fontId="31" fillId="0" borderId="55" xfId="0" applyNumberFormat="1" applyFont="1" applyFill="1" applyBorder="1" applyAlignment="1">
      <alignment horizontal="center"/>
    </xf>
    <xf numFmtId="0" fontId="6" fillId="0" borderId="53" xfId="0" applyFont="1" applyFill="1" applyBorder="1"/>
    <xf numFmtId="3" fontId="32" fillId="0" borderId="56" xfId="0" applyNumberFormat="1" applyFont="1" applyFill="1" applyBorder="1"/>
    <xf numFmtId="3" fontId="32" fillId="0" borderId="22" xfId="0" applyNumberFormat="1" applyFont="1" applyFill="1" applyBorder="1"/>
    <xf numFmtId="3" fontId="33" fillId="0" borderId="23" xfId="0" applyNumberFormat="1" applyFont="1" applyBorder="1"/>
    <xf numFmtId="3" fontId="6" fillId="3" borderId="23" xfId="0" applyNumberFormat="1" applyFont="1" applyFill="1" applyBorder="1"/>
    <xf numFmtId="0" fontId="34" fillId="0" borderId="0" xfId="0" applyFont="1"/>
    <xf numFmtId="0" fontId="0" fillId="0" borderId="23" xfId="0" applyBorder="1" applyAlignment="1">
      <alignment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10" fontId="2" fillId="0" borderId="19" xfId="0" applyNumberFormat="1" applyFont="1" applyFill="1" applyBorder="1" applyAlignment="1">
      <alignment horizontal="center"/>
    </xf>
    <xf numFmtId="10" fontId="2" fillId="0" borderId="21" xfId="0" applyNumberFormat="1" applyFont="1" applyFill="1" applyBorder="1" applyAlignment="1">
      <alignment horizontal="center"/>
    </xf>
    <xf numFmtId="10" fontId="2" fillId="0" borderId="7" xfId="0" applyNumberFormat="1" applyFont="1" applyFill="1" applyBorder="1" applyAlignment="1">
      <alignment horizontal="center"/>
    </xf>
    <xf numFmtId="10" fontId="2" fillId="0" borderId="9" xfId="0" applyNumberFormat="1" applyFont="1" applyFill="1" applyBorder="1" applyAlignment="1">
      <alignment horizontal="center"/>
    </xf>
    <xf numFmtId="10" fontId="2" fillId="0" borderId="24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0" xfId="1" applyFont="1" applyFill="1" applyAlignment="1">
      <alignment horizont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165" fontId="37" fillId="3" borderId="23" xfId="2" applyNumberFormat="1" applyFont="1" applyFill="1" applyBorder="1" applyAlignment="1">
      <alignment horizontal="center"/>
    </xf>
  </cellXfs>
  <cellStyles count="16">
    <cellStyle name="Comma" xfId="2" builtinId="3"/>
    <cellStyle name="Comma 2" xfId="3"/>
    <cellStyle name="Comma 2 2" xfId="12"/>
    <cellStyle name="Comma 3" xfId="10"/>
    <cellStyle name="Comma 9" xfId="11"/>
    <cellStyle name="Komma 2" xfId="4"/>
    <cellStyle name="Normal" xfId="0" builtinId="0"/>
    <cellStyle name="Normal 2" xfId="1"/>
    <cellStyle name="Normal 2 2" xfId="9"/>
    <cellStyle name="Normal 2 2 2" xfId="14"/>
    <cellStyle name="Normal 2 2 2 2" xfId="15"/>
    <cellStyle name="Normal 2 3" xfId="13"/>
    <cellStyle name="Percent 2" xfId="5"/>
    <cellStyle name="Prozent 2" xfId="6"/>
    <cellStyle name="Prozent 2 2" xfId="8"/>
    <cellStyle name="Standard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</row>
        <row r="175">
          <cell r="G175" t="str">
            <v>(In millions of US dollars)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2">
          <cell r="G182" t="str">
            <v>GDP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1">
          <cell r="G431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7">
          <cell r="C37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</row>
        <row r="16">
          <cell r="D16">
            <v>18</v>
          </cell>
          <cell r="G16">
            <v>18</v>
          </cell>
        </row>
        <row r="17">
          <cell r="D17">
            <v>77.8</v>
          </cell>
          <cell r="H17">
            <v>77.8</v>
          </cell>
          <cell r="L17">
            <v>77.8</v>
          </cell>
        </row>
        <row r="18">
          <cell r="D18">
            <v>14</v>
          </cell>
          <cell r="N18">
            <v>14</v>
          </cell>
          <cell r="Q18">
            <v>14</v>
          </cell>
        </row>
        <row r="19">
          <cell r="D19">
            <v>4.8</v>
          </cell>
          <cell r="M19">
            <v>4.8</v>
          </cell>
          <cell r="Q19">
            <v>4.8</v>
          </cell>
        </row>
        <row r="20">
          <cell r="D20">
            <v>60</v>
          </cell>
          <cell r="M20">
            <v>60</v>
          </cell>
          <cell r="Q20">
            <v>60</v>
          </cell>
        </row>
        <row r="21">
          <cell r="D21">
            <v>12</v>
          </cell>
          <cell r="N21">
            <v>12</v>
          </cell>
          <cell r="Q21">
            <v>12</v>
          </cell>
        </row>
        <row r="22">
          <cell r="D22">
            <v>1.3</v>
          </cell>
          <cell r="S22">
            <v>1.3</v>
          </cell>
          <cell r="V22">
            <v>1.3</v>
          </cell>
        </row>
        <row r="23">
          <cell r="D23">
            <v>20</v>
          </cell>
          <cell r="U23">
            <v>20</v>
          </cell>
          <cell r="V23">
            <v>20</v>
          </cell>
        </row>
        <row r="24">
          <cell r="D24">
            <v>52.3</v>
          </cell>
          <cell r="S24">
            <v>52.3</v>
          </cell>
          <cell r="V24">
            <v>52.3</v>
          </cell>
        </row>
        <row r="25">
          <cell r="D25">
            <v>14.7</v>
          </cell>
          <cell r="R25">
            <v>14.7</v>
          </cell>
          <cell r="V25">
            <v>14.7</v>
          </cell>
        </row>
        <row r="26">
          <cell r="D26">
            <v>20.9</v>
          </cell>
          <cell r="T26">
            <v>20.9</v>
          </cell>
          <cell r="V26">
            <v>20.9</v>
          </cell>
        </row>
        <row r="27">
          <cell r="D27">
            <v>60</v>
          </cell>
          <cell r="T27">
            <v>60</v>
          </cell>
          <cell r="V27">
            <v>60</v>
          </cell>
        </row>
        <row r="28">
          <cell r="D28">
            <v>5</v>
          </cell>
          <cell r="T28">
            <v>5</v>
          </cell>
          <cell r="V28">
            <v>5</v>
          </cell>
        </row>
        <row r="29">
          <cell r="D29">
            <v>4.4000000000000004</v>
          </cell>
          <cell r="Z29">
            <v>4.4000000000000004</v>
          </cell>
          <cell r="AA29">
            <v>4.4000000000000004</v>
          </cell>
        </row>
        <row r="30">
          <cell r="D30">
            <v>4.45</v>
          </cell>
          <cell r="W30">
            <v>4.45</v>
          </cell>
          <cell r="AA30">
            <v>4.45</v>
          </cell>
        </row>
        <row r="31">
          <cell r="D31">
            <v>15</v>
          </cell>
          <cell r="Z31">
            <v>15</v>
          </cell>
          <cell r="AA31">
            <v>15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</row>
        <row r="33">
          <cell r="D33">
            <v>60</v>
          </cell>
          <cell r="AC33">
            <v>40</v>
          </cell>
          <cell r="AF33">
            <v>60</v>
          </cell>
        </row>
        <row r="34">
          <cell r="D34">
            <v>25</v>
          </cell>
          <cell r="AC34">
            <v>25</v>
          </cell>
          <cell r="AF34">
            <v>25</v>
          </cell>
        </row>
        <row r="35">
          <cell r="D35">
            <v>13.4</v>
          </cell>
          <cell r="AC35">
            <v>13.4</v>
          </cell>
          <cell r="AF35">
            <v>13.4</v>
          </cell>
        </row>
        <row r="36">
          <cell r="D36">
            <v>16.5</v>
          </cell>
          <cell r="AC36">
            <v>16.5</v>
          </cell>
          <cell r="AF36">
            <v>16.5</v>
          </cell>
        </row>
        <row r="37">
          <cell r="D37">
            <v>25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AG39">
            <v>40</v>
          </cell>
        </row>
        <row r="40">
          <cell r="D40">
            <v>25</v>
          </cell>
          <cell r="AG40">
            <v>25</v>
          </cell>
          <cell r="AH40" t="str">
            <v/>
          </cell>
        </row>
        <row r="41">
          <cell r="D41">
            <v>7.6</v>
          </cell>
          <cell r="AG41">
            <v>7.6</v>
          </cell>
          <cell r="AI41" t="str">
            <v/>
          </cell>
        </row>
        <row r="42">
          <cell r="D42">
            <v>15</v>
          </cell>
          <cell r="AG42" t="str">
            <v/>
          </cell>
          <cell r="AH42">
            <v>15</v>
          </cell>
        </row>
        <row r="43">
          <cell r="D43">
            <v>15</v>
          </cell>
          <cell r="AG43" t="str">
            <v/>
          </cell>
          <cell r="AH43">
            <v>15</v>
          </cell>
        </row>
        <row r="44">
          <cell r="D44">
            <v>40</v>
          </cell>
          <cell r="AH44">
            <v>40</v>
          </cell>
        </row>
        <row r="45">
          <cell r="D45">
            <v>25</v>
          </cell>
          <cell r="AG45">
            <v>0</v>
          </cell>
          <cell r="AI45">
            <v>25</v>
          </cell>
        </row>
        <row r="46">
          <cell r="D46">
            <v>10</v>
          </cell>
          <cell r="AI46">
            <v>10</v>
          </cell>
        </row>
        <row r="47">
          <cell r="D47">
            <v>10</v>
          </cell>
          <cell r="AI47">
            <v>10</v>
          </cell>
        </row>
        <row r="48">
          <cell r="D48">
            <v>15</v>
          </cell>
          <cell r="AI48">
            <v>15</v>
          </cell>
        </row>
        <row r="49">
          <cell r="D49">
            <v>10</v>
          </cell>
          <cell r="AG49" t="str">
            <v/>
          </cell>
          <cell r="AJ49">
            <v>10</v>
          </cell>
        </row>
        <row r="50">
          <cell r="D50">
            <v>20</v>
          </cell>
          <cell r="AJ50">
            <v>20</v>
          </cell>
        </row>
        <row r="51">
          <cell r="D51">
            <v>10</v>
          </cell>
          <cell r="AJ51">
            <v>10</v>
          </cell>
        </row>
        <row r="52">
          <cell r="D52">
            <v>20</v>
          </cell>
          <cell r="AJ52">
            <v>0</v>
          </cell>
          <cell r="AK52">
            <v>20</v>
          </cell>
        </row>
        <row r="53">
          <cell r="D53">
            <v>20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Z19">
            <v>38.75</v>
          </cell>
          <cell r="AA19">
            <v>38.75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S26">
            <v>10</v>
          </cell>
          <cell r="V26">
            <v>10</v>
          </cell>
          <cell r="AA26">
            <v>0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5"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K63">
            <v>3</v>
          </cell>
          <cell r="AL63">
            <v>3</v>
          </cell>
          <cell r="AM63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6"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5"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5"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</sheetData>
      <sheetData sheetId="12" refreshError="1"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9">
          <cell r="G89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9">
          <cell r="V9" t="str">
            <v>Est.</v>
          </cell>
          <cell r="AA9" t="str">
            <v>Projections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3">
          <cell r="C13" t="str">
            <v>External financing requirements</v>
          </cell>
          <cell r="L13">
            <v>669.16434867175531</v>
          </cell>
          <cell r="Q13">
            <v>846.93294779845314</v>
          </cell>
          <cell r="V13">
            <v>660.69593190985245</v>
          </cell>
          <cell r="AA13">
            <v>718.34194169505429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L14">
            <v>404.80677178157521</v>
          </cell>
          <cell r="Q14">
            <v>415.37438259343139</v>
          </cell>
          <cell r="V14">
            <v>571.28192946721333</v>
          </cell>
          <cell r="AA14">
            <v>599.40497722551584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L18" t="str">
            <v xml:space="preserve">-- 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L19">
            <v>115.29999999999998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1">
          <cell r="C21" t="str">
            <v>Disbursments: existing commitments</v>
          </cell>
          <cell r="L21">
            <v>353.18227544000001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L22">
            <v>189.2</v>
          </cell>
          <cell r="Q22">
            <v>140.476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L23">
            <v>89.406925440000009</v>
          </cell>
          <cell r="Q23">
            <v>112.327915659072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L24">
            <v>2.8382145000000003</v>
          </cell>
          <cell r="Q24">
            <v>24.292898659071998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L26">
            <v>1.5787109399999999</v>
          </cell>
          <cell r="Q26">
            <v>11.255017000000002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L27">
            <v>84.990000000000009</v>
          </cell>
          <cell r="Q27">
            <v>76.78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L28">
            <v>75.34</v>
          </cell>
          <cell r="Q28">
            <v>62.06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3">
          <cell r="C33" t="str">
            <v>Other capital, net 2/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F33">
            <v>146.74613212707726</v>
          </cell>
          <cell r="AG33">
            <v>91.244403496465026</v>
          </cell>
        </row>
        <row r="35">
          <cell r="C35" t="str">
            <v>Disbursments: expected new commitments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7">
          <cell r="C47" t="str">
            <v>Total identified financing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9">
          <cell r="C49" t="str">
            <v xml:space="preserve">  Debt and arrears rescheduling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2">
          <cell r="C52" t="str">
            <v>Financing gap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4">
          <cell r="C54" t="str">
            <v>Source:  Fund staff estimates</v>
          </cell>
        </row>
        <row r="56">
          <cell r="C56" t="str">
            <v>1/  Includes exceptional macroeconomic assistance from the EU.</v>
          </cell>
        </row>
        <row r="57">
          <cell r="C57" t="str">
            <v>2/  Includes changes in commercial banks' net foreign assets, short term capital inflows, foreign direct</v>
          </cell>
        </row>
        <row r="58">
          <cell r="C58" t="str">
            <v>investment, and errors and omissions.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L14">
            <v>17.015000000000001</v>
          </cell>
          <cell r="Q14">
            <v>-5.126499999999993</v>
          </cell>
          <cell r="V14">
            <v>-148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I14">
            <v>34.8701013478425</v>
          </cell>
          <cell r="AJ14">
            <v>0</v>
          </cell>
          <cell r="AK14">
            <v>34.8701013478425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L15">
            <v>121.80000000000001</v>
          </cell>
          <cell r="Q15">
            <v>93.936999999999998</v>
          </cell>
          <cell r="V15">
            <v>167.89999999999998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I15">
            <v>34.8701013478425</v>
          </cell>
          <cell r="AJ15">
            <v>0</v>
          </cell>
          <cell r="AK15">
            <v>34.8701013478425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G17">
            <v>-34.666071616432404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G18">
            <v>0.3</v>
          </cell>
          <cell r="L18">
            <v>1</v>
          </cell>
          <cell r="Q18">
            <v>4.9468750000000004</v>
          </cell>
          <cell r="V18">
            <v>186.6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L23">
            <v>-94.292551517035733</v>
          </cell>
          <cell r="Q23">
            <v>90.600296560974527</v>
          </cell>
          <cell r="V23">
            <v>264.77757253431372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I23">
            <v>7.1981713246170758</v>
          </cell>
          <cell r="AJ23">
            <v>0</v>
          </cell>
          <cell r="AK23">
            <v>7.1981713246170758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G24">
            <v>-23.733167783893578</v>
          </cell>
          <cell r="L24">
            <v>-179.02332074780497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G25">
            <v>94.07</v>
          </cell>
          <cell r="L25">
            <v>89.406925440000009</v>
          </cell>
          <cell r="Q25">
            <v>112.327915659072</v>
          </cell>
          <cell r="V25">
            <v>103.56816700000002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V27">
            <v>214.70000000000002</v>
          </cell>
          <cell r="AA27">
            <v>217.9</v>
          </cell>
        </row>
        <row r="28"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L35">
            <v>-40.724649999999968</v>
          </cell>
          <cell r="Q35">
            <v>79.174999999999983</v>
          </cell>
          <cell r="V35">
            <v>60.956999999999994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L36">
            <v>344.28827171202232</v>
          </cell>
          <cell r="Q36">
            <v>89.562789408209255</v>
          </cell>
          <cell r="V36">
            <v>41.069916078917899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L39">
            <v>21.273167490399771</v>
          </cell>
          <cell r="Q39">
            <v>13.801717808040767</v>
          </cell>
          <cell r="V39">
            <v>16.449703436675524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L40">
            <v>156.69999999999999</v>
          </cell>
          <cell r="Q40">
            <v>158</v>
          </cell>
          <cell r="V40">
            <v>173.3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G41">
            <v>0.7096554856883287</v>
          </cell>
          <cell r="L41">
            <v>2.6860631547671763</v>
          </cell>
          <cell r="Q41">
            <v>2.4691615269211535</v>
          </cell>
          <cell r="V41">
            <v>1.9760547320410489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Q42">
            <v>47.179562820395603</v>
          </cell>
          <cell r="V42">
            <v>39.678607853981596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Q43">
            <v>9.2347790758080226</v>
          </cell>
          <cell r="V43">
            <v>5.9994024358279701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L44">
            <v>1216.6878170301247</v>
          </cell>
          <cell r="Q44">
            <v>1357.4217272161641</v>
          </cell>
          <cell r="V44">
            <v>1505.6777416447526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G45">
            <v>122.18749057469181</v>
          </cell>
          <cell r="L45">
            <v>63.938662886737731</v>
          </cell>
          <cell r="Q45">
            <v>45.103290936163418</v>
          </cell>
          <cell r="V45">
            <v>43.355042482016749</v>
          </cell>
          <cell r="AA45">
            <v>47.862087591629631</v>
          </cell>
        </row>
        <row r="48">
          <cell r="C48" t="str">
            <v>Sources:  State Department and  Statistics; and Fund staff estimates.</v>
          </cell>
        </row>
        <row r="50">
          <cell r="C50" t="str">
            <v>1/  There have been significant changes in the coverage of trade data and, as a result, caution is needed</v>
          </cell>
        </row>
        <row r="51">
          <cell r="C51" t="str">
            <v xml:space="preserve">in comparing annual totals.  </v>
          </cell>
        </row>
        <row r="52">
          <cell r="C52" t="str">
            <v>2/  Includes a valuation adjustment.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</row>
        <row r="58">
          <cell r="C58" t="str">
            <v>(In millions of U.S. dollars)</v>
          </cell>
        </row>
        <row r="61">
          <cell r="D61">
            <v>1993</v>
          </cell>
          <cell r="G61">
            <v>1994</v>
          </cell>
          <cell r="L61">
            <v>1995</v>
          </cell>
          <cell r="Q61">
            <v>1996</v>
          </cell>
          <cell r="V61">
            <v>1997</v>
          </cell>
          <cell r="AA61">
            <v>1998</v>
          </cell>
        </row>
        <row r="62">
          <cell r="AA62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G66">
            <v>1003.8800042323173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G67">
            <v>1003.8800042323173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G68">
            <v>193.18917549999998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G69">
            <v>0.97</v>
          </cell>
          <cell r="L69">
            <v>85.960000000000008</v>
          </cell>
          <cell r="Q69">
            <v>162.73999999999998</v>
          </cell>
          <cell r="V69">
            <v>226.95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G70">
            <v>40.487250000000003</v>
          </cell>
          <cell r="L70">
            <v>116.13041999999999</v>
          </cell>
          <cell r="Q70">
            <v>189.5436</v>
          </cell>
          <cell r="V70">
            <v>257.76420000000002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G71">
            <v>0</v>
          </cell>
          <cell r="L71">
            <v>0</v>
          </cell>
          <cell r="Q71">
            <v>78.976500000000001</v>
          </cell>
          <cell r="V71">
            <v>151.626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G72">
            <v>0</v>
          </cell>
          <cell r="L72">
            <v>33.180119999999995</v>
          </cell>
          <cell r="Q72">
            <v>31.590599999999998</v>
          </cell>
          <cell r="V72">
            <v>30.325200000000002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G73">
            <v>40.487250000000003</v>
          </cell>
          <cell r="L73">
            <v>82.950299999999999</v>
          </cell>
          <cell r="Q73">
            <v>78.976500000000001</v>
          </cell>
          <cell r="V73">
            <v>75.813000000000002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L76">
            <v>852.22409129249991</v>
          </cell>
          <cell r="Q76">
            <v>837.16870150253953</v>
          </cell>
          <cell r="V76">
            <v>852.26256670475254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L77">
            <v>684.27676886382676</v>
          </cell>
          <cell r="Q77">
            <v>635.37281185990253</v>
          </cell>
          <cell r="V77">
            <v>639.18209164426128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L78">
            <v>167.05280383613206</v>
          </cell>
          <cell r="Q78">
            <v>175.35183600514989</v>
          </cell>
          <cell r="V78">
            <v>179.27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L79">
            <v>453.15625072582014</v>
          </cell>
          <cell r="Q79">
            <v>394.3</v>
          </cell>
          <cell r="V79">
            <v>394.3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L80">
            <v>19.657785214241716</v>
          </cell>
          <cell r="Q80">
            <v>19.593</v>
          </cell>
          <cell r="V80">
            <v>19.593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L81">
            <v>15.67583744337159</v>
          </cell>
          <cell r="Q81">
            <v>16.323884210491279</v>
          </cell>
          <cell r="V81">
            <v>16.3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L82">
            <v>26.734091644261298</v>
          </cell>
          <cell r="Q82">
            <v>27.804091644261298</v>
          </cell>
          <cell r="V82">
            <v>27.804091644261298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L85">
            <v>45.370071368401547</v>
          </cell>
          <cell r="Q85">
            <v>47.944576202201667</v>
          </cell>
          <cell r="V85">
            <v>54.338000000000001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L86">
            <v>104.1688889449775</v>
          </cell>
          <cell r="Q86">
            <v>110.33822648415094</v>
          </cell>
          <cell r="V86">
            <v>90.020416666666677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L87">
            <v>18.408362115294118</v>
          </cell>
          <cell r="Q87">
            <v>43.513086956284482</v>
          </cell>
          <cell r="V87">
            <v>68.722058393824668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L88">
            <v>0</v>
          </cell>
          <cell r="Q88">
            <v>0</v>
          </cell>
          <cell r="V88">
            <v>1.82</v>
          </cell>
          <cell r="AA88">
            <v>9.7200000000000006</v>
          </cell>
        </row>
        <row r="91">
          <cell r="C91" t="str">
            <v>Sources:  Georgian authorities; and Fund staff estimates.</v>
          </cell>
        </row>
        <row r="93">
          <cell r="C93" t="str">
            <v>1/  Under a preliminary agreement reached in February 1995, all of Georgia's obligations to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</row>
        <row r="97">
          <cell r="C97" t="str">
            <v>reached in March 1996.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3">
          <cell r="B73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6">
          <cell r="B146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40">
          <cell r="B40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6">
          <cell r="B96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3">
          <cell r="B13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3">
          <cell r="B23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7">
          <cell r="B47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9">
          <cell r="B69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4">
          <cell r="B204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30">
          <cell r="B230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2">
          <cell r="B32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1">
          <cell r="B71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6">
          <cell r="B186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1">
          <cell r="B891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40">
          <cell r="B1040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4">
          <cell r="B1064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2">
          <cell r="B1172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5">
          <cell r="B1245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6">
          <cell r="B26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9">
          <cell r="D9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5">
          <cell r="D25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1">
          <cell r="D41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2">
          <cell r="B62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1">
          <cell r="A81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</sheetNames>
    <sheetDataSet>
      <sheetData sheetId="0" refreshError="1"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Rp_Tbl1"/>
      <sheetName val="Sheet1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2">
          <cell r="C12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9">
          <cell r="C59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3">
          <cell r="B103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</sheetNames>
    <sheetDataSet>
      <sheetData sheetId="0" refreshError="1"/>
      <sheetData sheetId="1" refreshError="1"/>
      <sheetData sheetId="2" refreshError="1"/>
      <sheetData sheetId="3" refreshError="1"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</row>
        <row r="61"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45"/>
  <sheetViews>
    <sheetView topLeftCell="A25" zoomScale="115" zoomScaleNormal="115" workbookViewId="0">
      <selection activeCell="C40" sqref="C40:F43"/>
    </sheetView>
  </sheetViews>
  <sheetFormatPr defaultRowHeight="15"/>
  <cols>
    <col min="1" max="1" width="4.140625" customWidth="1"/>
    <col min="2" max="2" width="5.28515625" bestFit="1" customWidth="1"/>
    <col min="3" max="3" width="28" customWidth="1"/>
    <col min="4" max="4" width="13.5703125" customWidth="1"/>
    <col min="5" max="5" width="15.5703125" customWidth="1"/>
    <col min="6" max="6" width="17.140625" customWidth="1"/>
    <col min="7" max="7" width="9.140625" customWidth="1"/>
    <col min="8" max="8" width="10.7109375" customWidth="1"/>
    <col min="9" max="10" width="14.85546875" customWidth="1"/>
    <col min="11" max="11" width="18.28515625" customWidth="1"/>
    <col min="12" max="12" width="15.7109375" customWidth="1"/>
  </cols>
  <sheetData>
    <row r="1" spans="2:12" ht="18.75">
      <c r="C1" s="44" t="s">
        <v>100</v>
      </c>
    </row>
    <row r="2" spans="2:12">
      <c r="B2" s="2"/>
      <c r="C2" s="2"/>
    </row>
    <row r="3" spans="2:12">
      <c r="B3" s="1"/>
      <c r="C3" s="1"/>
    </row>
    <row r="4" spans="2:12" ht="18.75">
      <c r="B4" s="135" t="s">
        <v>35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</row>
    <row r="5" spans="2:12" ht="15.75">
      <c r="B5" s="151" t="s">
        <v>101</v>
      </c>
      <c r="C5" s="151"/>
      <c r="D5" s="1"/>
      <c r="E5" s="1"/>
      <c r="F5" s="1"/>
      <c r="G5" s="9"/>
      <c r="H5" s="1"/>
      <c r="I5" s="1"/>
      <c r="J5" s="1"/>
      <c r="K5" s="1"/>
      <c r="L5" s="1"/>
    </row>
    <row r="6" spans="2:12" ht="16.5" customHeight="1" thickBot="1">
      <c r="G6" s="10"/>
      <c r="L6" s="6" t="s">
        <v>36</v>
      </c>
    </row>
    <row r="7" spans="2:12" ht="17.25" customHeight="1" thickTop="1">
      <c r="B7" s="136" t="s">
        <v>37</v>
      </c>
      <c r="C7" s="139" t="s">
        <v>0</v>
      </c>
      <c r="D7" s="142" t="s">
        <v>30</v>
      </c>
      <c r="E7" s="145" t="s">
        <v>13</v>
      </c>
      <c r="F7" s="148" t="s">
        <v>38</v>
      </c>
      <c r="G7" s="11"/>
      <c r="H7" s="156" t="s">
        <v>2</v>
      </c>
      <c r="I7" s="157"/>
      <c r="J7" s="157"/>
      <c r="K7" s="157"/>
      <c r="L7" s="158"/>
    </row>
    <row r="8" spans="2:12" ht="30.75" customHeight="1">
      <c r="B8" s="137"/>
      <c r="C8" s="140"/>
      <c r="D8" s="143"/>
      <c r="E8" s="146"/>
      <c r="F8" s="149"/>
      <c r="G8" s="11"/>
      <c r="H8" s="159" t="s">
        <v>39</v>
      </c>
      <c r="I8" s="160" t="s">
        <v>1</v>
      </c>
      <c r="J8" s="160" t="s">
        <v>40</v>
      </c>
      <c r="K8" s="160" t="s">
        <v>41</v>
      </c>
      <c r="L8" s="161" t="s">
        <v>10</v>
      </c>
    </row>
    <row r="9" spans="2:12" ht="15.75" customHeight="1">
      <c r="B9" s="137"/>
      <c r="C9" s="140"/>
      <c r="D9" s="143"/>
      <c r="E9" s="146"/>
      <c r="F9" s="149"/>
      <c r="G9" s="11"/>
      <c r="H9" s="159"/>
      <c r="I9" s="162" t="s">
        <v>42</v>
      </c>
      <c r="J9" s="162" t="s">
        <v>43</v>
      </c>
      <c r="K9" s="162" t="s">
        <v>44</v>
      </c>
      <c r="L9" s="163" t="s">
        <v>45</v>
      </c>
    </row>
    <row r="10" spans="2:12" ht="22.5" customHeight="1">
      <c r="B10" s="137"/>
      <c r="C10" s="140"/>
      <c r="D10" s="143"/>
      <c r="E10" s="146"/>
      <c r="F10" s="149"/>
      <c r="G10" s="11"/>
      <c r="H10" s="159"/>
      <c r="I10" s="162"/>
      <c r="J10" s="162"/>
      <c r="K10" s="162"/>
      <c r="L10" s="163"/>
    </row>
    <row r="11" spans="2:12" ht="19.5" customHeight="1" thickBot="1">
      <c r="B11" s="138"/>
      <c r="C11" s="141"/>
      <c r="D11" s="144"/>
      <c r="E11" s="147"/>
      <c r="F11" s="150"/>
      <c r="G11" s="11"/>
      <c r="H11" s="159"/>
      <c r="I11" s="162"/>
      <c r="J11" s="162"/>
      <c r="K11" s="162"/>
      <c r="L11" s="163"/>
    </row>
    <row r="12" spans="2:12" ht="17.25" thickTop="1" thickBot="1">
      <c r="B12" s="25" t="s">
        <v>6</v>
      </c>
      <c r="C12" s="26" t="s">
        <v>29</v>
      </c>
      <c r="D12" s="43">
        <f>D13+D16</f>
        <v>0</v>
      </c>
      <c r="E12" s="127"/>
      <c r="F12" s="130"/>
      <c r="G12" s="12"/>
      <c r="H12" s="40" t="str">
        <f>IF(D21/E37&lt;15%,"Situat Normale e gjendjes financiare","0")</f>
        <v>0</v>
      </c>
      <c r="I12" s="164" t="str">
        <f>IF((AND(D21/E37&gt;=15%,D21/E37&lt;=25%)),"Probleme financiare","0")</f>
        <v>Probleme financiare</v>
      </c>
      <c r="J12" s="41" t="str">
        <f>IF((AND(D21/E37&gt;25%, D37/E37&lt;=80%)),"Vështirësi financiare","0")</f>
        <v>0</v>
      </c>
      <c r="K12" s="41" t="str">
        <f>IF((AND(D37/E37&gt;80%,D37/E37&lt;=130%)),"Vështirësi serioze financiare","0")</f>
        <v>0</v>
      </c>
      <c r="L12" s="42" t="str">
        <f>IF(D37/E37&gt;130%,"Paaftësi paguese","0")</f>
        <v>0</v>
      </c>
    </row>
    <row r="13" spans="2:12" ht="16.5" thickTop="1">
      <c r="B13" s="27" t="s">
        <v>3</v>
      </c>
      <c r="C13" s="26" t="s">
        <v>23</v>
      </c>
      <c r="D13" s="43">
        <f>D14+D15</f>
        <v>0</v>
      </c>
      <c r="E13" s="128"/>
      <c r="F13" s="131"/>
      <c r="G13" s="12"/>
      <c r="H13" s="13"/>
      <c r="I13" s="12"/>
      <c r="J13" s="12"/>
      <c r="K13" s="12"/>
      <c r="L13" s="12"/>
    </row>
    <row r="14" spans="2:12" ht="15.75">
      <c r="B14" s="28" t="s">
        <v>46</v>
      </c>
      <c r="C14" s="29" t="s">
        <v>14</v>
      </c>
      <c r="D14" s="30"/>
      <c r="E14" s="128"/>
      <c r="F14" s="131"/>
      <c r="G14" s="14"/>
      <c r="H14" s="15"/>
      <c r="I14" s="14"/>
      <c r="J14" s="14"/>
      <c r="K14" s="14"/>
      <c r="L14" s="14"/>
    </row>
    <row r="15" spans="2:12" ht="15.75">
      <c r="B15" s="28" t="s">
        <v>47</v>
      </c>
      <c r="C15" s="29" t="s">
        <v>15</v>
      </c>
      <c r="D15" s="30"/>
      <c r="E15" s="128"/>
      <c r="F15" s="131"/>
      <c r="G15" s="14"/>
      <c r="H15" s="16"/>
      <c r="I15" s="3"/>
      <c r="J15" s="3"/>
      <c r="K15" s="3"/>
      <c r="L15" s="3"/>
    </row>
    <row r="16" spans="2:12" ht="15.75">
      <c r="B16" s="27" t="s">
        <v>4</v>
      </c>
      <c r="C16" s="26" t="s">
        <v>16</v>
      </c>
      <c r="D16" s="43">
        <f>D17+D18+D19</f>
        <v>0</v>
      </c>
      <c r="E16" s="128"/>
      <c r="F16" s="131"/>
      <c r="G16" s="12"/>
      <c r="H16" s="17"/>
      <c r="I16" s="18"/>
      <c r="J16" s="18"/>
      <c r="K16" s="18"/>
      <c r="L16" s="18"/>
    </row>
    <row r="17" spans="2:12" ht="15.75">
      <c r="B17" s="28" t="s">
        <v>48</v>
      </c>
      <c r="C17" s="29" t="s">
        <v>5</v>
      </c>
      <c r="D17" s="30"/>
      <c r="E17" s="128"/>
      <c r="F17" s="131"/>
      <c r="G17" s="14"/>
      <c r="H17" s="17"/>
      <c r="I17" s="17"/>
      <c r="J17" s="17"/>
      <c r="K17" s="17"/>
      <c r="L17" s="17"/>
    </row>
    <row r="18" spans="2:12" ht="15.75">
      <c r="B18" s="28" t="s">
        <v>49</v>
      </c>
      <c r="C18" s="29" t="s">
        <v>17</v>
      </c>
      <c r="D18" s="30"/>
      <c r="E18" s="128"/>
      <c r="F18" s="131"/>
      <c r="G18" s="14"/>
      <c r="H18" s="17"/>
      <c r="I18" s="17"/>
      <c r="J18" s="17"/>
      <c r="K18" s="17"/>
      <c r="L18" s="17"/>
    </row>
    <row r="19" spans="2:12" ht="15.75">
      <c r="B19" s="28" t="s">
        <v>50</v>
      </c>
      <c r="C19" s="29" t="s">
        <v>18</v>
      </c>
      <c r="D19" s="30"/>
      <c r="E19" s="128"/>
      <c r="F19" s="131"/>
      <c r="G19" s="14"/>
      <c r="H19" s="17"/>
      <c r="I19" s="17"/>
      <c r="J19" s="17"/>
      <c r="K19" s="17"/>
      <c r="L19" s="17"/>
    </row>
    <row r="20" spans="2:12" ht="15.75">
      <c r="B20" s="31"/>
      <c r="C20" s="29"/>
      <c r="D20" s="30"/>
      <c r="E20" s="128"/>
      <c r="F20" s="132"/>
      <c r="G20" s="14"/>
      <c r="H20" s="17"/>
      <c r="I20" s="17"/>
      <c r="J20" s="17"/>
      <c r="K20" s="17"/>
      <c r="L20" s="17"/>
    </row>
    <row r="21" spans="2:12" ht="15.75">
      <c r="B21" s="25" t="s">
        <v>7</v>
      </c>
      <c r="C21" s="26" t="s">
        <v>28</v>
      </c>
      <c r="D21" s="91">
        <f>D22+D27+D31</f>
        <v>322613242</v>
      </c>
      <c r="E21" s="128"/>
      <c r="F21" s="92">
        <f>D21/E37</f>
        <v>0.22174620793308322</v>
      </c>
      <c r="G21" s="19"/>
      <c r="H21" s="17"/>
      <c r="I21" s="17"/>
      <c r="J21" s="17"/>
      <c r="K21" s="17"/>
      <c r="L21" s="17"/>
    </row>
    <row r="22" spans="2:12" ht="15.75">
      <c r="B22" s="27" t="s">
        <v>3</v>
      </c>
      <c r="C22" s="26" t="s">
        <v>22</v>
      </c>
      <c r="D22" s="91">
        <f>D23+D24+D25</f>
        <v>60712892</v>
      </c>
      <c r="E22" s="128"/>
      <c r="F22" s="133"/>
      <c r="G22" s="12"/>
      <c r="H22" s="17"/>
      <c r="I22" s="17"/>
      <c r="J22" s="17"/>
      <c r="K22" s="17"/>
      <c r="L22" s="17"/>
    </row>
    <row r="23" spans="2:12" ht="15.75">
      <c r="B23" s="28" t="s">
        <v>46</v>
      </c>
      <c r="C23" s="29" t="s">
        <v>32</v>
      </c>
      <c r="D23" s="89">
        <v>27919942</v>
      </c>
      <c r="E23" s="128"/>
      <c r="F23" s="131"/>
      <c r="G23" s="14"/>
      <c r="H23" s="17"/>
      <c r="I23" s="17"/>
      <c r="J23" s="17"/>
      <c r="K23" s="17"/>
      <c r="L23" s="17"/>
    </row>
    <row r="24" spans="2:12" ht="15.75">
      <c r="B24" s="28" t="s">
        <v>47</v>
      </c>
      <c r="C24" s="29" t="s">
        <v>19</v>
      </c>
      <c r="D24" s="89">
        <v>999791</v>
      </c>
      <c r="E24" s="128"/>
      <c r="F24" s="131"/>
      <c r="G24" s="14"/>
      <c r="H24" s="17"/>
      <c r="I24" s="17"/>
      <c r="J24" s="17"/>
      <c r="K24" s="17"/>
      <c r="L24" s="17"/>
    </row>
    <row r="25" spans="2:12" ht="15.75">
      <c r="B25" s="28" t="s">
        <v>56</v>
      </c>
      <c r="C25" s="29" t="s">
        <v>102</v>
      </c>
      <c r="D25" s="89">
        <v>31793159</v>
      </c>
      <c r="E25" s="128"/>
      <c r="F25" s="131"/>
      <c r="G25" s="14"/>
      <c r="H25" s="17"/>
      <c r="I25" s="17"/>
      <c r="J25" s="17"/>
      <c r="K25" s="17"/>
      <c r="L25" s="17"/>
    </row>
    <row r="26" spans="2:12" ht="15.75">
      <c r="B26" s="31"/>
      <c r="C26" s="29"/>
      <c r="D26" s="89"/>
      <c r="E26" s="128"/>
      <c r="F26" s="131"/>
      <c r="G26" s="14"/>
      <c r="H26" s="17"/>
      <c r="I26" s="17"/>
      <c r="J26" s="17"/>
      <c r="K26" s="17"/>
      <c r="L26" s="17"/>
    </row>
    <row r="27" spans="2:12" ht="15.75">
      <c r="B27" s="27" t="s">
        <v>4</v>
      </c>
      <c r="C27" s="26" t="s">
        <v>20</v>
      </c>
      <c r="D27" s="91">
        <f>D28+D29</f>
        <v>76794844</v>
      </c>
      <c r="E27" s="128"/>
      <c r="F27" s="131"/>
      <c r="G27" s="12"/>
      <c r="H27" s="17"/>
      <c r="I27" s="17"/>
      <c r="J27" s="17"/>
      <c r="K27" s="17"/>
      <c r="L27" s="17"/>
    </row>
    <row r="28" spans="2:12" ht="15.75">
      <c r="B28" s="28" t="s">
        <v>48</v>
      </c>
      <c r="C28" s="29" t="s">
        <v>33</v>
      </c>
      <c r="D28" s="89"/>
      <c r="E28" s="128"/>
      <c r="F28" s="131"/>
      <c r="G28" s="14"/>
      <c r="H28" s="16"/>
      <c r="I28" s="3"/>
      <c r="J28" s="3"/>
      <c r="K28" s="3"/>
      <c r="L28" s="3"/>
    </row>
    <row r="29" spans="2:12" ht="15.75">
      <c r="B29" s="28" t="s">
        <v>49</v>
      </c>
      <c r="C29" s="29" t="s">
        <v>21</v>
      </c>
      <c r="D29" s="89">
        <v>76794844</v>
      </c>
      <c r="E29" s="128"/>
      <c r="F29" s="131"/>
      <c r="G29" s="14"/>
      <c r="H29" s="16"/>
      <c r="I29" s="3"/>
      <c r="J29" s="3"/>
      <c r="K29" s="3"/>
      <c r="L29" s="3"/>
    </row>
    <row r="30" spans="2:12" ht="15.75">
      <c r="B30" s="27"/>
      <c r="C30" s="29"/>
      <c r="D30" s="89"/>
      <c r="E30" s="128"/>
      <c r="F30" s="131"/>
      <c r="G30" s="14"/>
      <c r="H30" s="16"/>
      <c r="I30" s="3"/>
      <c r="J30" s="3"/>
      <c r="K30" s="3"/>
      <c r="L30" s="3"/>
    </row>
    <row r="31" spans="2:12" ht="15.75">
      <c r="B31" s="27" t="s">
        <v>27</v>
      </c>
      <c r="C31" s="26" t="s">
        <v>51</v>
      </c>
      <c r="D31" s="91">
        <f>+D32+D33+D34+D35</f>
        <v>185105506</v>
      </c>
      <c r="E31" s="128"/>
      <c r="F31" s="131"/>
      <c r="G31" s="12"/>
      <c r="H31" s="17"/>
      <c r="I31" s="18"/>
      <c r="J31" s="18"/>
      <c r="K31" s="18"/>
      <c r="L31" s="18"/>
    </row>
    <row r="32" spans="2:12" ht="15.75">
      <c r="B32" s="28" t="s">
        <v>52</v>
      </c>
      <c r="C32" s="29" t="s">
        <v>31</v>
      </c>
      <c r="D32" s="89">
        <v>6760277</v>
      </c>
      <c r="E32" s="128"/>
      <c r="F32" s="131"/>
      <c r="G32" s="14"/>
      <c r="H32" s="16"/>
      <c r="I32" s="3"/>
      <c r="J32" s="3"/>
      <c r="K32" s="3"/>
      <c r="L32" s="3"/>
    </row>
    <row r="33" spans="2:12" ht="15.75">
      <c r="B33" s="28" t="s">
        <v>53</v>
      </c>
      <c r="C33" s="29" t="s">
        <v>32</v>
      </c>
      <c r="D33" s="89">
        <v>107572766</v>
      </c>
      <c r="E33" s="128"/>
      <c r="F33" s="131"/>
      <c r="G33" s="14"/>
      <c r="H33" s="16"/>
      <c r="I33" s="3"/>
      <c r="J33" s="3"/>
      <c r="K33" s="3"/>
      <c r="L33" s="3"/>
    </row>
    <row r="34" spans="2:12" ht="15.75">
      <c r="B34" s="28" t="s">
        <v>54</v>
      </c>
      <c r="C34" s="29" t="s">
        <v>34</v>
      </c>
      <c r="D34" s="89">
        <v>12193756</v>
      </c>
      <c r="E34" s="128"/>
      <c r="F34" s="131"/>
      <c r="G34" s="14"/>
      <c r="H34" s="16"/>
      <c r="I34" s="3"/>
      <c r="J34" s="3"/>
      <c r="K34" s="3"/>
      <c r="L34" s="3"/>
    </row>
    <row r="35" spans="2:12" ht="15.75">
      <c r="B35" s="32" t="s">
        <v>55</v>
      </c>
      <c r="C35" s="33" t="s">
        <v>24</v>
      </c>
      <c r="D35" s="90">
        <v>58578707</v>
      </c>
      <c r="E35" s="128"/>
      <c r="F35" s="131"/>
      <c r="G35" s="14"/>
      <c r="H35" s="16"/>
      <c r="I35" s="3"/>
      <c r="J35" s="3"/>
      <c r="K35" s="3"/>
      <c r="L35" s="3"/>
    </row>
    <row r="36" spans="2:12" ht="15.75" thickBot="1">
      <c r="B36" s="35"/>
      <c r="C36" s="24"/>
      <c r="D36" s="34"/>
      <c r="E36" s="129"/>
      <c r="F36" s="134"/>
      <c r="G36" s="14"/>
      <c r="H36" s="16"/>
      <c r="I36" s="3"/>
      <c r="J36" s="3"/>
      <c r="K36" s="3"/>
      <c r="L36" s="3"/>
    </row>
    <row r="37" spans="2:12" ht="16.5" thickTop="1" thickBot="1">
      <c r="B37" s="36" t="s">
        <v>8</v>
      </c>
      <c r="C37" s="37" t="s">
        <v>9</v>
      </c>
      <c r="D37" s="38">
        <f>D12+D21</f>
        <v>322613242</v>
      </c>
      <c r="E37" s="93">
        <v>1454876027</v>
      </c>
      <c r="F37" s="39">
        <f>D37/E37</f>
        <v>0.22174620793308322</v>
      </c>
      <c r="G37" s="20"/>
      <c r="H37" s="17"/>
      <c r="I37" s="18"/>
      <c r="J37" s="18"/>
      <c r="K37" s="18"/>
      <c r="L37" s="18"/>
    </row>
    <row r="38" spans="2:12" ht="15.75" thickTop="1">
      <c r="G38" s="10"/>
      <c r="H38" s="21"/>
      <c r="I38" s="21"/>
      <c r="J38" s="21"/>
      <c r="K38" s="21"/>
      <c r="L38" s="21"/>
    </row>
    <row r="39" spans="2:12">
      <c r="G39" s="10"/>
    </row>
    <row r="40" spans="2:12" ht="15.75">
      <c r="B40" s="22"/>
      <c r="C40" s="8" t="s">
        <v>11</v>
      </c>
      <c r="E40" s="126" t="s">
        <v>12</v>
      </c>
      <c r="F40" s="126"/>
      <c r="G40" s="10"/>
      <c r="H40" s="4"/>
      <c r="L40" s="4"/>
    </row>
    <row r="41" spans="2:12" ht="15.75">
      <c r="B41" s="22"/>
      <c r="C41" s="7"/>
      <c r="D41" s="4"/>
      <c r="E41" s="8"/>
      <c r="F41" s="8"/>
      <c r="G41" s="10"/>
      <c r="H41" s="4"/>
      <c r="L41" s="4"/>
    </row>
    <row r="42" spans="2:12" ht="15.75">
      <c r="B42" s="22"/>
      <c r="C42" s="105" t="s">
        <v>115</v>
      </c>
      <c r="D42" s="4"/>
      <c r="E42" s="125" t="s">
        <v>116</v>
      </c>
      <c r="F42" s="125"/>
      <c r="G42" s="10"/>
      <c r="H42" s="4"/>
      <c r="L42" s="4"/>
    </row>
    <row r="43" spans="2:12" ht="15.75">
      <c r="C43" s="5"/>
      <c r="D43" s="4"/>
      <c r="E43" s="4"/>
      <c r="F43" s="4"/>
      <c r="G43" s="23"/>
      <c r="H43" s="4"/>
      <c r="I43" s="4"/>
      <c r="J43" s="7"/>
      <c r="K43" s="7"/>
      <c r="L43" s="4"/>
    </row>
    <row r="44" spans="2:12" ht="16.5">
      <c r="C44" s="78" t="s">
        <v>97</v>
      </c>
    </row>
    <row r="45" spans="2:12" ht="16.5">
      <c r="C45" s="78" t="s">
        <v>98</v>
      </c>
    </row>
  </sheetData>
  <mergeCells count="18">
    <mergeCell ref="B4:L4"/>
    <mergeCell ref="B7:B11"/>
    <mergeCell ref="C7:C11"/>
    <mergeCell ref="D7:D11"/>
    <mergeCell ref="E7:E11"/>
    <mergeCell ref="F7:F11"/>
    <mergeCell ref="H7:L7"/>
    <mergeCell ref="H8:H11"/>
    <mergeCell ref="I9:I11"/>
    <mergeCell ref="J9:J11"/>
    <mergeCell ref="K9:K11"/>
    <mergeCell ref="L9:L11"/>
    <mergeCell ref="B5:C5"/>
    <mergeCell ref="E42:F42"/>
    <mergeCell ref="E40:F40"/>
    <mergeCell ref="E12:E36"/>
    <mergeCell ref="F12:F20"/>
    <mergeCell ref="F22:F36"/>
  </mergeCells>
  <pageMargins left="0.25" right="0.25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42"/>
  <sheetViews>
    <sheetView topLeftCell="A28" zoomScale="115" zoomScaleNormal="115" workbookViewId="0">
      <selection activeCell="C39" sqref="C39:D41"/>
    </sheetView>
  </sheetViews>
  <sheetFormatPr defaultRowHeight="15"/>
  <cols>
    <col min="1" max="1" width="5" customWidth="1"/>
    <col min="2" max="2" width="6" customWidth="1"/>
    <col min="3" max="3" width="66.28515625" customWidth="1"/>
    <col min="4" max="4" width="22.140625" customWidth="1"/>
    <col min="5" max="5" width="18.28515625" customWidth="1"/>
    <col min="6" max="6" width="5.5703125" customWidth="1"/>
    <col min="7" max="7" width="12.7109375" customWidth="1"/>
    <col min="8" max="8" width="12.5703125" customWidth="1"/>
    <col min="9" max="9" width="12.140625" customWidth="1"/>
  </cols>
  <sheetData>
    <row r="2" spans="2:5" ht="18.75">
      <c r="C2" s="44" t="s">
        <v>99</v>
      </c>
    </row>
    <row r="4" spans="2:5" ht="18.75">
      <c r="B4" s="152" t="s">
        <v>57</v>
      </c>
      <c r="C4" s="152"/>
      <c r="D4" s="152"/>
      <c r="E4" s="152"/>
    </row>
    <row r="5" spans="2:5">
      <c r="B5" s="45"/>
      <c r="C5" s="46"/>
    </row>
    <row r="6" spans="2:5" ht="15.75" thickBot="1">
      <c r="B6" s="47"/>
      <c r="C6" s="48"/>
      <c r="E6" s="6" t="s">
        <v>58</v>
      </c>
    </row>
    <row r="7" spans="2:5" ht="53.25" thickTop="1" thickBot="1">
      <c r="B7" s="49" t="s">
        <v>59</v>
      </c>
      <c r="C7" s="50" t="s">
        <v>60</v>
      </c>
      <c r="D7" s="51" t="s">
        <v>61</v>
      </c>
      <c r="E7" s="51" t="s">
        <v>62</v>
      </c>
    </row>
    <row r="8" spans="2:5" ht="16.5" thickBot="1">
      <c r="B8" s="52" t="s">
        <v>6</v>
      </c>
      <c r="C8" s="53" t="s">
        <v>63</v>
      </c>
      <c r="D8" s="82">
        <f>D9+D14+D18</f>
        <v>355755076</v>
      </c>
      <c r="E8" s="82">
        <f>E9+E14+E18</f>
        <v>589036721</v>
      </c>
    </row>
    <row r="9" spans="2:5" ht="16.5" thickBot="1">
      <c r="B9" s="54">
        <v>1</v>
      </c>
      <c r="C9" s="55" t="s">
        <v>64</v>
      </c>
      <c r="D9" s="83">
        <f>D10+D11+D12+D13</f>
        <v>160244143</v>
      </c>
      <c r="E9" s="83">
        <f>E10+E11+E12+E13</f>
        <v>368496721</v>
      </c>
    </row>
    <row r="10" spans="2:5" ht="16.5" thickBot="1">
      <c r="B10" s="56" t="s">
        <v>65</v>
      </c>
      <c r="C10" s="57" t="s">
        <v>66</v>
      </c>
      <c r="D10" s="100">
        <v>64324635</v>
      </c>
      <c r="E10" s="99">
        <v>78600000</v>
      </c>
    </row>
    <row r="11" spans="2:5" ht="16.5" thickBot="1">
      <c r="B11" s="56" t="s">
        <v>67</v>
      </c>
      <c r="C11" s="57" t="s">
        <v>68</v>
      </c>
      <c r="D11" s="101"/>
      <c r="E11" s="101"/>
    </row>
    <row r="12" spans="2:5" ht="16.5" thickBot="1">
      <c r="B12" s="56" t="s">
        <v>69</v>
      </c>
      <c r="C12" s="57" t="s">
        <v>70</v>
      </c>
      <c r="D12" s="98">
        <v>10328689</v>
      </c>
      <c r="E12" s="97">
        <v>100000000</v>
      </c>
    </row>
    <row r="13" spans="2:5" ht="15.75">
      <c r="B13" s="58" t="s">
        <v>71</v>
      </c>
      <c r="C13" s="59" t="s">
        <v>72</v>
      </c>
      <c r="D13" s="85">
        <v>85590819</v>
      </c>
      <c r="E13" s="85">
        <v>189896721</v>
      </c>
    </row>
    <row r="14" spans="2:5" ht="15.75">
      <c r="B14" s="54">
        <v>2</v>
      </c>
      <c r="C14" s="55" t="s">
        <v>73</v>
      </c>
      <c r="D14" s="83">
        <f>D15+D16+D17</f>
        <v>152387386</v>
      </c>
      <c r="E14" s="83">
        <f>E15+E16+E17</f>
        <v>184140000</v>
      </c>
    </row>
    <row r="15" spans="2:5" ht="15.75">
      <c r="B15" s="56" t="s">
        <v>65</v>
      </c>
      <c r="C15" s="57" t="s">
        <v>74</v>
      </c>
      <c r="D15" s="101">
        <v>90000000</v>
      </c>
      <c r="E15" s="101">
        <v>100000000</v>
      </c>
    </row>
    <row r="16" spans="2:5" ht="15.75">
      <c r="B16" s="56" t="s">
        <v>67</v>
      </c>
      <c r="C16" s="57" t="s">
        <v>75</v>
      </c>
      <c r="D16" s="101">
        <v>62387386</v>
      </c>
      <c r="E16" s="102">
        <v>84140000</v>
      </c>
    </row>
    <row r="17" spans="2:5" ht="15.75">
      <c r="B17" s="56" t="s">
        <v>69</v>
      </c>
      <c r="C17" s="57" t="s">
        <v>76</v>
      </c>
      <c r="D17" s="101"/>
      <c r="E17" s="86"/>
    </row>
    <row r="18" spans="2:5" ht="15.75">
      <c r="B18" s="60">
        <v>3</v>
      </c>
      <c r="C18" s="61" t="s">
        <v>77</v>
      </c>
      <c r="D18" s="96">
        <f>D19+D20+D21+D22+E23</f>
        <v>43123547</v>
      </c>
      <c r="E18" s="96">
        <f>E19+E20+E21+E22+F23</f>
        <v>36400000</v>
      </c>
    </row>
    <row r="19" spans="2:5" ht="15.75">
      <c r="B19" s="56" t="s">
        <v>65</v>
      </c>
      <c r="C19" s="57" t="s">
        <v>78</v>
      </c>
      <c r="D19" s="94">
        <v>3673290</v>
      </c>
      <c r="E19" s="94">
        <v>6200000</v>
      </c>
    </row>
    <row r="20" spans="2:5" ht="15.75">
      <c r="B20" s="56" t="s">
        <v>67</v>
      </c>
      <c r="C20" s="57" t="s">
        <v>79</v>
      </c>
      <c r="D20" s="95">
        <v>22097657</v>
      </c>
      <c r="E20" s="95">
        <v>20000000</v>
      </c>
    </row>
    <row r="21" spans="2:5" ht="15.75">
      <c r="B21" s="56" t="s">
        <v>69</v>
      </c>
      <c r="C21" s="57" t="s">
        <v>80</v>
      </c>
      <c r="D21" s="95">
        <v>441017</v>
      </c>
      <c r="E21" s="95">
        <v>200000</v>
      </c>
    </row>
    <row r="22" spans="2:5" ht="15.75">
      <c r="B22" s="56" t="s">
        <v>71</v>
      </c>
      <c r="C22" s="57" t="s">
        <v>81</v>
      </c>
      <c r="D22" s="95">
        <v>16911583</v>
      </c>
      <c r="E22" s="95">
        <v>10000000</v>
      </c>
    </row>
    <row r="23" spans="2:5" ht="16.5" thickBot="1">
      <c r="B23" s="56" t="s">
        <v>82</v>
      </c>
      <c r="C23" s="57" t="s">
        <v>24</v>
      </c>
      <c r="D23" s="81"/>
      <c r="E23" s="81"/>
    </row>
    <row r="24" spans="2:5" ht="16.5" thickBot="1">
      <c r="B24" s="62" t="s">
        <v>7</v>
      </c>
      <c r="C24" s="63" t="s">
        <v>83</v>
      </c>
      <c r="D24" s="82">
        <f>D25+D30</f>
        <v>1044457328</v>
      </c>
      <c r="E24" s="82">
        <f>E25+E30</f>
        <v>1454876027</v>
      </c>
    </row>
    <row r="25" spans="2:5" ht="15.75">
      <c r="B25" s="64">
        <v>1</v>
      </c>
      <c r="C25" s="65" t="s">
        <v>25</v>
      </c>
      <c r="D25" s="83">
        <f>D26+D27+D28+D29</f>
        <v>860688142</v>
      </c>
      <c r="E25" s="83">
        <f>E26+E27+E28+E29</f>
        <v>1115903150</v>
      </c>
    </row>
    <row r="26" spans="2:5" ht="15.75">
      <c r="B26" s="66" t="s">
        <v>65</v>
      </c>
      <c r="C26" s="67" t="s">
        <v>84</v>
      </c>
      <c r="D26" s="84">
        <v>416693767</v>
      </c>
      <c r="E26" s="84">
        <v>473907272</v>
      </c>
    </row>
    <row r="27" spans="2:5" ht="15.75">
      <c r="B27" s="66" t="s">
        <v>67</v>
      </c>
      <c r="C27" s="67" t="s">
        <v>85</v>
      </c>
      <c r="D27" s="84">
        <v>69179298</v>
      </c>
      <c r="E27" s="84">
        <v>79332775</v>
      </c>
    </row>
    <row r="28" spans="2:5" ht="15.75">
      <c r="B28" s="66" t="s">
        <v>71</v>
      </c>
      <c r="C28" s="67" t="s">
        <v>86</v>
      </c>
      <c r="D28" s="84">
        <v>329934057</v>
      </c>
      <c r="E28" s="84">
        <v>524215834</v>
      </c>
    </row>
    <row r="29" spans="2:5" ht="15.75">
      <c r="B29" s="68" t="s">
        <v>82</v>
      </c>
      <c r="C29" s="69" t="s">
        <v>87</v>
      </c>
      <c r="D29" s="85">
        <f>37212522+7668498</f>
        <v>44881020</v>
      </c>
      <c r="E29" s="85">
        <f>30658671+7788598</f>
        <v>38447269</v>
      </c>
    </row>
    <row r="30" spans="2:5" ht="15.75">
      <c r="B30" s="70">
        <v>2</v>
      </c>
      <c r="C30" s="71" t="s">
        <v>26</v>
      </c>
      <c r="D30" s="88">
        <v>183769186</v>
      </c>
      <c r="E30" s="88">
        <v>338972877</v>
      </c>
    </row>
    <row r="31" spans="2:5" ht="15.75">
      <c r="B31" s="72">
        <v>3</v>
      </c>
      <c r="C31" s="73" t="s">
        <v>88</v>
      </c>
      <c r="D31" s="87">
        <f>D32+D33+D34+D35+D36+D37</f>
        <v>1044457328</v>
      </c>
      <c r="E31" s="87">
        <f>E32+E33+E34+E35+E36+E37</f>
        <v>1454876027</v>
      </c>
    </row>
    <row r="32" spans="2:5" ht="15.75">
      <c r="B32" s="74" t="s">
        <v>65</v>
      </c>
      <c r="C32" s="75" t="s">
        <v>89</v>
      </c>
      <c r="D32" s="84">
        <v>386550717</v>
      </c>
      <c r="E32" s="84">
        <v>655156900</v>
      </c>
    </row>
    <row r="33" spans="2:8" ht="15.75">
      <c r="B33" s="74" t="s">
        <v>67</v>
      </c>
      <c r="C33" s="75" t="s">
        <v>90</v>
      </c>
      <c r="D33" s="84">
        <v>458777174</v>
      </c>
      <c r="E33" s="84">
        <v>568140261</v>
      </c>
      <c r="H33" s="104"/>
    </row>
    <row r="34" spans="2:8" ht="15.75">
      <c r="B34" s="74" t="s">
        <v>69</v>
      </c>
      <c r="C34" s="75" t="s">
        <v>91</v>
      </c>
      <c r="D34" s="84">
        <v>198565406</v>
      </c>
      <c r="E34" s="84">
        <v>230678866</v>
      </c>
    </row>
    <row r="35" spans="2:8" ht="15.75">
      <c r="B35" s="74" t="s">
        <v>71</v>
      </c>
      <c r="C35" s="75" t="s">
        <v>92</v>
      </c>
      <c r="D35" s="84"/>
      <c r="E35" s="84"/>
    </row>
    <row r="36" spans="2:8" ht="15.75">
      <c r="B36" s="74" t="s">
        <v>93</v>
      </c>
      <c r="C36" s="75" t="s">
        <v>94</v>
      </c>
      <c r="D36" s="80"/>
      <c r="E36" s="80"/>
    </row>
    <row r="37" spans="2:8" ht="16.5" thickBot="1">
      <c r="B37" s="76" t="s">
        <v>95</v>
      </c>
      <c r="C37" s="77" t="s">
        <v>96</v>
      </c>
      <c r="D37" s="103">
        <v>564031</v>
      </c>
      <c r="E37" s="103">
        <v>900000</v>
      </c>
    </row>
    <row r="38" spans="2:8" ht="15.75" thickTop="1"/>
    <row r="39" spans="2:8" ht="15.75">
      <c r="C39" s="79" t="s">
        <v>11</v>
      </c>
      <c r="D39" s="107" t="s">
        <v>12</v>
      </c>
      <c r="E39" s="107"/>
    </row>
    <row r="40" spans="2:8" ht="15.75">
      <c r="C40" s="106"/>
      <c r="D40" s="79"/>
      <c r="E40" s="79"/>
    </row>
    <row r="41" spans="2:8" ht="15.75">
      <c r="C41" s="106" t="s">
        <v>115</v>
      </c>
      <c r="D41" s="106" t="s">
        <v>116</v>
      </c>
      <c r="E41" s="106"/>
    </row>
    <row r="42" spans="2:8" ht="15.75">
      <c r="C42" s="5"/>
      <c r="D42" s="4"/>
      <c r="E42" s="4"/>
      <c r="F42" s="4"/>
    </row>
  </sheetData>
  <mergeCells count="1">
    <mergeCell ref="B4:E4"/>
  </mergeCells>
  <pageMargins left="0.25" right="0.25" top="0.75" bottom="0.75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I15"/>
  <sheetViews>
    <sheetView tabSelected="1" workbookViewId="0">
      <selection activeCell="B2" sqref="B2:I15"/>
    </sheetView>
  </sheetViews>
  <sheetFormatPr defaultRowHeight="15"/>
  <cols>
    <col min="1" max="1" width="14" customWidth="1"/>
    <col min="2" max="2" width="5.85546875" customWidth="1"/>
    <col min="3" max="3" width="24.7109375" customWidth="1"/>
    <col min="4" max="4" width="15.5703125" customWidth="1"/>
    <col min="5" max="7" width="14.140625" customWidth="1"/>
    <col min="8" max="8" width="13.28515625" customWidth="1"/>
    <col min="9" max="9" width="29" customWidth="1"/>
  </cols>
  <sheetData>
    <row r="2" spans="1:9" ht="16.5">
      <c r="C2" s="108" t="s">
        <v>103</v>
      </c>
    </row>
    <row r="3" spans="1:9" ht="16.5" customHeight="1">
      <c r="B3" s="109"/>
      <c r="D3" s="109"/>
    </row>
    <row r="4" spans="1:9" ht="16.5" customHeight="1">
      <c r="C4" s="109" t="s">
        <v>104</v>
      </c>
      <c r="D4" s="109"/>
    </row>
    <row r="5" spans="1:9" ht="16.5" customHeight="1">
      <c r="B5" s="109"/>
      <c r="D5" s="109"/>
    </row>
    <row r="6" spans="1:9" ht="16.5" customHeight="1">
      <c r="B6" s="109"/>
      <c r="D6" s="109"/>
    </row>
    <row r="7" spans="1:9" ht="16.5" customHeight="1">
      <c r="B7" s="109"/>
      <c r="D7" s="109"/>
    </row>
    <row r="8" spans="1:9" ht="33.75" customHeight="1" thickBot="1">
      <c r="E8" s="153" t="s">
        <v>105</v>
      </c>
      <c r="F8" s="154"/>
      <c r="G8" s="155"/>
      <c r="H8" s="105"/>
    </row>
    <row r="9" spans="1:9" ht="51" customHeight="1" thickTop="1" thickBot="1">
      <c r="A9" s="110"/>
      <c r="B9" s="111" t="s">
        <v>59</v>
      </c>
      <c r="C9" s="112" t="s">
        <v>106</v>
      </c>
      <c r="D9" s="113" t="s">
        <v>112</v>
      </c>
      <c r="E9" s="114" t="s">
        <v>107</v>
      </c>
      <c r="F9" s="114" t="s">
        <v>108</v>
      </c>
      <c r="G9" s="114" t="s">
        <v>113</v>
      </c>
      <c r="H9" s="115" t="s">
        <v>109</v>
      </c>
      <c r="I9" s="115" t="s">
        <v>110</v>
      </c>
    </row>
    <row r="10" spans="1:9" ht="106.5" thickTop="1" thickBot="1">
      <c r="A10" s="116"/>
      <c r="B10" s="117"/>
      <c r="C10" s="118" t="s">
        <v>111</v>
      </c>
      <c r="D10" s="119">
        <v>322613242</v>
      </c>
      <c r="E10" s="120">
        <v>40000000</v>
      </c>
      <c r="F10" s="121">
        <v>50000000</v>
      </c>
      <c r="G10" s="121">
        <v>60000000</v>
      </c>
      <c r="H10" s="122">
        <f>D10-(E10+F10+G10)</f>
        <v>172613242</v>
      </c>
      <c r="I10" s="124" t="s">
        <v>114</v>
      </c>
    </row>
    <row r="11" spans="1:9" ht="15.75" thickTop="1"/>
    <row r="13" spans="1:9" ht="15.75">
      <c r="C13" s="123"/>
      <c r="D13" s="79" t="s">
        <v>11</v>
      </c>
      <c r="G13" s="107" t="s">
        <v>12</v>
      </c>
    </row>
    <row r="14" spans="1:9" ht="15.75">
      <c r="C14" s="5"/>
      <c r="D14" s="106"/>
      <c r="G14" s="79"/>
    </row>
    <row r="15" spans="1:9" ht="15.75">
      <c r="D15" s="106" t="s">
        <v>115</v>
      </c>
      <c r="G15" s="106" t="s">
        <v>116</v>
      </c>
    </row>
  </sheetData>
  <mergeCells count="1">
    <mergeCell ref="E8:G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Identifikimi i Det Prapambetura</vt:lpstr>
      <vt:lpstr>Tregusesit mujore te NJVQV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 Frroku</dc:creator>
  <cp:lastModifiedBy>Irsa Xhani</cp:lastModifiedBy>
  <cp:lastPrinted>2022-02-17T08:39:58Z</cp:lastPrinted>
  <dcterms:created xsi:type="dcterms:W3CDTF">2018-09-18T08:07:58Z</dcterms:created>
  <dcterms:modified xsi:type="dcterms:W3CDTF">2022-02-17T08:41:47Z</dcterms:modified>
</cp:coreProperties>
</file>